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'Лист1'!$A$1:$J$27</definedName>
  </definedNames>
  <calcPr fullCalcOnLoad="1"/>
</workbook>
</file>

<file path=xl/sharedStrings.xml><?xml version="1.0" encoding="utf-8"?>
<sst xmlns="http://schemas.openxmlformats.org/spreadsheetml/2006/main" count="102" uniqueCount="85">
  <si>
    <t xml:space="preserve">  </t>
  </si>
  <si>
    <t>Հ/Հ</t>
  </si>
  <si>
    <t>ԵԿԱՄՈՒՏՆԵՐԻ  ԱՆՎԱՆՈՒՄՆԵՐԸ</t>
  </si>
  <si>
    <t>ՊԼԱՆ</t>
  </si>
  <si>
    <t>ՓԱՍՏԱՑԻ</t>
  </si>
  <si>
    <t>ՏՈԿՈՍ</t>
  </si>
  <si>
    <t>0</t>
  </si>
  <si>
    <t xml:space="preserve">Տեղական  տուրքեր  </t>
  </si>
  <si>
    <t>Պետական  տուրքեր</t>
  </si>
  <si>
    <t>+430.8</t>
  </si>
  <si>
    <t>Ընդամենը ոչ հարկային եկամուտներ</t>
  </si>
  <si>
    <t>ԸՆԴԱՄԵՆԸ  ՍԵՓԱԿԱՆ ԵԿԱՄՈՒՏՆԵՐ</t>
  </si>
  <si>
    <t>+22368.8</t>
  </si>
  <si>
    <t>ՔԿԱԳ  բաժնի պահպ.  եկամուտներ</t>
  </si>
  <si>
    <t>-512.7</t>
  </si>
  <si>
    <t>Պաշտոնական   դրամաշնորհներ</t>
  </si>
  <si>
    <t>+26647.6</t>
  </si>
  <si>
    <t>ԸՆԴԱՄԵՆՐ  ՎԱՐՉԱԿԱՆ    ԲՅՈՒՋԵ</t>
  </si>
  <si>
    <t>ԸՆԴԱՄԵՆՐ  ՖՈՆԴԱՅԻՆ  ԲՅՈՒՋԵ,  Ա/Թ</t>
  </si>
  <si>
    <t>ՎԲ  պահուստ. ֆոնդից  հատկաց.  ՖԲ</t>
  </si>
  <si>
    <t>Կապիտալ սուբվենցիա</t>
  </si>
  <si>
    <t>ԸՆԴԱՄԵՆԸ   ՀԱՄԱՅՆՔԻ   ԲՅՈՒՋԵ</t>
  </si>
  <si>
    <t xml:space="preserve">               ԾԱԽՍԵՐԻ     ԱՆՎԱՆՈՒՄՆԵՐԸ</t>
  </si>
  <si>
    <t>Ընդհ. բնույթի    համայնքային  ծառայությոններ</t>
  </si>
  <si>
    <t>Շրջակա միջավայրի  պաշտպանություն</t>
  </si>
  <si>
    <t>Տնտեսական հարաբերություններ</t>
  </si>
  <si>
    <t>Բնակարան.տնտեսություն</t>
  </si>
  <si>
    <t>Մշակույթի   գծով  ծախսեր</t>
  </si>
  <si>
    <t>Կրթության  գծով ծախսեր</t>
  </si>
  <si>
    <t>Սոցիալական   պաշտպանութուն</t>
  </si>
  <si>
    <t>Վ/Բ պահ.ֆոնդից հատկացում  Ֆ/Բ</t>
  </si>
  <si>
    <t>ԸՆԴԱՄԵՆՐ  ՎԱՐՉԱԿԱՆ ԲՅՈՒՋԵ</t>
  </si>
  <si>
    <t xml:space="preserve">ԸՆԴԱՄԵՆԸ   ՖՈՆԴԱՅԻՆ  ԲՅՈՒՋԵ,   որից </t>
  </si>
  <si>
    <t>+33259.1</t>
  </si>
  <si>
    <t>Ընդհ. բնույթի համայնքային ծառայություններ</t>
  </si>
  <si>
    <t>Տնտեսական հարաբերությու. /ճան.տնտեսություն/</t>
  </si>
  <si>
    <t>Համայնքի ղեկ. Աշխատակազմի  պահպանման ծախսեր</t>
  </si>
  <si>
    <t>Փողոցների լուսավորման  ցանցի կառուցում</t>
  </si>
  <si>
    <t>Բնակարանային   տնտեսություն</t>
  </si>
  <si>
    <t>+99.1</t>
  </si>
  <si>
    <t>ԸՆԴԱՄԵՆԸ  ՀԱՄԱՅՆՔԻ  ԲՅՈՒՋԵ</t>
  </si>
  <si>
    <t>Սևան համայնքի ավագանու</t>
  </si>
  <si>
    <t>2021 Թ-Ի  ՏԱՐԵԿԱՆ</t>
  </si>
  <si>
    <t xml:space="preserve">2020 Թ-Ի   ՏԱՐԵԿԱՆ     </t>
  </si>
  <si>
    <t>2021Թ-Ի  ՏԱՐԵԿԱՆ  ՀԱՄԵՄ. 2020Թ. ՏԱՐՎԱ ՆԿԱՏՄԱՄԲ</t>
  </si>
  <si>
    <t>Հողի հարկ</t>
  </si>
  <si>
    <t>Անշարժ գույքի հարկ</t>
  </si>
  <si>
    <t>Գույքահարկ փոխադրամիջոցներից</t>
  </si>
  <si>
    <t>Սուբվենցիաից վերականգնում ֆոնդային բյուջե</t>
  </si>
  <si>
    <t>+16603.9</t>
  </si>
  <si>
    <t>-890.0</t>
  </si>
  <si>
    <t>+6445.2</t>
  </si>
  <si>
    <t>+101736.4</t>
  </si>
  <si>
    <t>+160742.0</t>
  </si>
  <si>
    <t>+45363.0</t>
  </si>
  <si>
    <t>+75843.0</t>
  </si>
  <si>
    <t>+29867.9</t>
  </si>
  <si>
    <t>+358.0</t>
  </si>
  <si>
    <t>+26.1</t>
  </si>
  <si>
    <t>+186635.4</t>
  </si>
  <si>
    <t>Մուտքեր միջազգային կազմակերպ-երից</t>
  </si>
  <si>
    <t>Գույքահարկ համայնքի տարա. գտնվող շենq-շինություններից</t>
  </si>
  <si>
    <t>Հողի    օտարումից   եկամուտներ</t>
  </si>
  <si>
    <t xml:space="preserve">2021Թ-Ի  ՏԱՐՎԱ  ՀԱՄԵՄ. 2020Թ-Ի  ՏԱՐՎԱ  ՆԿԱՏՄԱՄԲ </t>
  </si>
  <si>
    <t>2020Թ-Ի  ՏԱՐԵԿԱՆ</t>
  </si>
  <si>
    <t>2021Թ-Ի  ՏԱՐԵԿԱՆ</t>
  </si>
  <si>
    <t>Այլ ծախսեր</t>
  </si>
  <si>
    <t>-31160.1</t>
  </si>
  <si>
    <t>+3944</t>
  </si>
  <si>
    <t>+1491.1</t>
  </si>
  <si>
    <t>+3208.0</t>
  </si>
  <si>
    <t>+37318.0</t>
  </si>
  <si>
    <t>+3024.4</t>
  </si>
  <si>
    <t>+95340.0</t>
  </si>
  <si>
    <t>+4828.7</t>
  </si>
  <si>
    <t>+8692.3</t>
  </si>
  <si>
    <t>+133022.8</t>
  </si>
  <si>
    <t>-4141.2</t>
  </si>
  <si>
    <t>+173059.5</t>
  </si>
  <si>
    <t>ՍԵՎԱՆ      ՀԱՄԱՅՆՔԻ  2021Թ-Ի  ԲՅՈՒՋԵԻ   ԵԿԱՄՈՒՏՆԵՐԻ    ՏԱՐԵԿԱՆ   ԿԱՏԱՐՈՒՄԸ     ԵՎ  ՀԱՄԵՄԱՏԱԿԱՆԸ     2020Թ-Ի   ՏԱՐԵԿԱՆ       ՑՈՒՑԱՆԻՇՆԵՐԻ     ՀԵՏ                   /ՀԱԶԱՐ  ԴՐԱՄՆԵՐՈՎ/</t>
  </si>
  <si>
    <t>ՍԵՎԱՆ  ՀԱՄԱՅՆՔԻ  2021Թ-Ի     ԲՅՈՒՋԵԻ   ԾԱԽՍԵՐԻ  ՏԱՐԵԿԱՆ      ԿԱՏԱՐՈՒՄԸ   ԵՎ   ՀԱՄԵՄԱՏԱԿԱՆԸ    2020Թ-Ի  ՏԱՐՎԱ   ՑՈՒՑԱՆԻՇՆԵՐԻ  ՀԵՏ       /ՀԱԶԱՐ   ԴՐԱՄՆԵՐՈՎ/</t>
  </si>
  <si>
    <t>08.02.2021թ․   15 -Ա որոշման</t>
  </si>
  <si>
    <t>08.02.2021թ․   15-Ա որոշման</t>
  </si>
  <si>
    <t xml:space="preserve">         ՀԱՎԵԼՎԱԾ   2</t>
  </si>
  <si>
    <t>Հավելված 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</si>
</sst>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170" fontId="0" fillId="0" borderId="10" xfId="35" applyFont="1" applyBorder="1" applyAlignment="1">
      <alignment horizontal="center" vertical="center" wrapText="1"/>
    </xf>
    <xf numFmtId="170" fontId="0" fillId="0" borderId="10" xfId="35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0" fontId="0" fillId="0" borderId="0" xfId="35" applyFont="1" applyAlignment="1">
      <alignment horizontal="center" vertical="center" wrapText="1"/>
    </xf>
    <xf numFmtId="170" fontId="0" fillId="0" borderId="0" xfId="35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15" zoomScaleNormal="115" zoomScalePageLayoutView="0" workbookViewId="0" topLeftCell="A22">
      <selection activeCell="J27" sqref="A1:J27"/>
    </sheetView>
  </sheetViews>
  <sheetFormatPr defaultColWidth="9.140625" defaultRowHeight="15"/>
  <cols>
    <col min="1" max="1" width="5.57421875" style="0" customWidth="1"/>
    <col min="2" max="2" width="21.7109375" style="0" customWidth="1"/>
    <col min="3" max="3" width="11.421875" style="0" customWidth="1"/>
    <col min="4" max="4" width="11.28125" style="0" customWidth="1"/>
    <col min="5" max="5" width="9.421875" style="0" bestFit="1" customWidth="1"/>
    <col min="6" max="6" width="10.7109375" style="0" customWidth="1"/>
    <col min="7" max="7" width="11.140625" style="0" customWidth="1"/>
    <col min="9" max="9" width="10.57421875" style="0" customWidth="1"/>
  </cols>
  <sheetData>
    <row r="1" spans="9:10" ht="15">
      <c r="I1" s="25" t="s">
        <v>83</v>
      </c>
      <c r="J1" s="25"/>
    </row>
    <row r="2" ht="15">
      <c r="H2" t="s">
        <v>41</v>
      </c>
    </row>
    <row r="3" spans="1:10" ht="15">
      <c r="A3" s="19"/>
      <c r="B3" s="19"/>
      <c r="C3" s="19"/>
      <c r="D3" s="19"/>
      <c r="E3" s="19"/>
      <c r="F3" s="19"/>
      <c r="G3" s="19"/>
      <c r="H3" t="s">
        <v>81</v>
      </c>
      <c r="I3" s="19"/>
      <c r="J3" s="19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15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</row>
    <row r="6" spans="1:10" ht="15">
      <c r="A6" s="26"/>
      <c r="B6" s="27" t="s">
        <v>79</v>
      </c>
      <c r="C6" s="28"/>
      <c r="D6" s="28"/>
      <c r="E6" s="28"/>
      <c r="F6" s="28"/>
      <c r="G6" s="28"/>
      <c r="H6" s="28"/>
      <c r="I6" s="28"/>
      <c r="J6" s="28"/>
    </row>
    <row r="7" spans="1:10" ht="15">
      <c r="A7" s="26"/>
      <c r="B7" s="28"/>
      <c r="C7" s="28"/>
      <c r="D7" s="28"/>
      <c r="E7" s="28"/>
      <c r="F7" s="28"/>
      <c r="G7" s="28"/>
      <c r="H7" s="28"/>
      <c r="I7" s="28"/>
      <c r="J7" s="28"/>
    </row>
    <row r="8" spans="1:10" ht="75.75" customHeight="1">
      <c r="A8" s="29" t="s">
        <v>1</v>
      </c>
      <c r="B8" s="30" t="s">
        <v>2</v>
      </c>
      <c r="C8" s="29" t="s">
        <v>42</v>
      </c>
      <c r="D8" s="29"/>
      <c r="E8" s="29"/>
      <c r="F8" s="29" t="s">
        <v>43</v>
      </c>
      <c r="G8" s="29"/>
      <c r="H8" s="29"/>
      <c r="I8" s="31" t="s">
        <v>44</v>
      </c>
      <c r="J8" s="31"/>
    </row>
    <row r="9" spans="1:10" ht="30" customHeight="1">
      <c r="A9" s="29"/>
      <c r="B9" s="30"/>
      <c r="C9" s="2" t="s">
        <v>3</v>
      </c>
      <c r="D9" s="9" t="s">
        <v>4</v>
      </c>
      <c r="E9" s="11" t="s">
        <v>5</v>
      </c>
      <c r="F9" s="11" t="s">
        <v>3</v>
      </c>
      <c r="G9" s="9" t="s">
        <v>4</v>
      </c>
      <c r="H9" s="11" t="s">
        <v>5</v>
      </c>
      <c r="I9" s="11" t="s">
        <v>4</v>
      </c>
      <c r="J9" s="11" t="s">
        <v>5</v>
      </c>
    </row>
    <row r="10" spans="1:16" ht="58.5" customHeight="1">
      <c r="A10" s="2">
        <v>1</v>
      </c>
      <c r="B10" s="3" t="s">
        <v>61</v>
      </c>
      <c r="C10" s="20">
        <v>12000</v>
      </c>
      <c r="D10" s="9">
        <v>12421.2</v>
      </c>
      <c r="E10" s="4">
        <f>D10/C10%</f>
        <v>103.51</v>
      </c>
      <c r="F10" s="21">
        <v>25900</v>
      </c>
      <c r="G10" s="9">
        <v>27870.8</v>
      </c>
      <c r="H10" s="4">
        <f aca="true" t="shared" si="0" ref="H10:H27">G10/F10%</f>
        <v>107.60926640926641</v>
      </c>
      <c r="I10" s="21">
        <f>D10-G10</f>
        <v>-15449.599999999999</v>
      </c>
      <c r="J10" s="4">
        <f>I10/G10%</f>
        <v>-55.432926216685566</v>
      </c>
      <c r="N10" s="1"/>
      <c r="O10" s="22"/>
      <c r="P10" s="1"/>
    </row>
    <row r="11" spans="1:16" ht="17.25" customHeight="1">
      <c r="A11" s="2">
        <v>2</v>
      </c>
      <c r="B11" s="3" t="s">
        <v>45</v>
      </c>
      <c r="C11" s="4">
        <v>8600</v>
      </c>
      <c r="D11" s="4">
        <v>6004.3</v>
      </c>
      <c r="E11" s="4">
        <f>D11/C11%</f>
        <v>69.81744186046512</v>
      </c>
      <c r="F11" s="4">
        <v>8600</v>
      </c>
      <c r="G11" s="4">
        <v>5692.8</v>
      </c>
      <c r="H11" s="4">
        <f t="shared" si="0"/>
        <v>66.19534883720931</v>
      </c>
      <c r="I11" s="21">
        <v>311.5</v>
      </c>
      <c r="J11" s="4">
        <f>I11/G11%</f>
        <v>5.471824058459808</v>
      </c>
      <c r="N11" s="1"/>
      <c r="O11" s="22"/>
      <c r="P11" s="1"/>
    </row>
    <row r="12" spans="1:10" ht="15">
      <c r="A12" s="2">
        <v>3</v>
      </c>
      <c r="B12" s="3" t="s">
        <v>46</v>
      </c>
      <c r="C12" s="4">
        <v>32400</v>
      </c>
      <c r="D12" s="4">
        <v>16603.9</v>
      </c>
      <c r="E12" s="4">
        <f aca="true" t="shared" si="1" ref="E12:E27">D12/C12%</f>
        <v>51.24660493827161</v>
      </c>
      <c r="F12" s="4">
        <v>0</v>
      </c>
      <c r="G12" s="4">
        <v>0</v>
      </c>
      <c r="H12" s="4" t="e">
        <f t="shared" si="0"/>
        <v>#DIV/0!</v>
      </c>
      <c r="I12" s="5" t="s">
        <v>49</v>
      </c>
      <c r="J12" s="4" t="e">
        <f aca="true" t="shared" si="2" ref="J12:J27">I12/G12%</f>
        <v>#DIV/0!</v>
      </c>
    </row>
    <row r="13" spans="1:10" ht="48" customHeight="1">
      <c r="A13" s="2">
        <v>4</v>
      </c>
      <c r="B13" s="3" t="s">
        <v>47</v>
      </c>
      <c r="C13" s="4">
        <v>100000</v>
      </c>
      <c r="D13" s="4">
        <v>130607.6</v>
      </c>
      <c r="E13" s="4">
        <f t="shared" si="1"/>
        <v>130.60760000000002</v>
      </c>
      <c r="F13" s="4">
        <v>84600</v>
      </c>
      <c r="G13" s="4">
        <v>81073.4</v>
      </c>
      <c r="H13" s="4">
        <f t="shared" si="0"/>
        <v>95.83144208037824</v>
      </c>
      <c r="I13" s="21">
        <v>49534.2</v>
      </c>
      <c r="J13" s="4">
        <f t="shared" si="2"/>
        <v>61.09796801416988</v>
      </c>
    </row>
    <row r="14" spans="1:10" ht="15">
      <c r="A14" s="2">
        <v>5</v>
      </c>
      <c r="B14" s="3" t="s">
        <v>7</v>
      </c>
      <c r="C14" s="12">
        <v>6970</v>
      </c>
      <c r="D14" s="9">
        <v>6966.1</v>
      </c>
      <c r="E14" s="4">
        <f t="shared" si="1"/>
        <v>99.94404591104734</v>
      </c>
      <c r="F14" s="4">
        <v>9000</v>
      </c>
      <c r="G14" s="4">
        <v>7856.1</v>
      </c>
      <c r="H14" s="4">
        <f t="shared" si="0"/>
        <v>87.29</v>
      </c>
      <c r="I14" s="5" t="s">
        <v>50</v>
      </c>
      <c r="J14" s="4">
        <f t="shared" si="2"/>
        <v>-11.328776364862971</v>
      </c>
    </row>
    <row r="15" spans="1:10" ht="15">
      <c r="A15" s="2">
        <v>6</v>
      </c>
      <c r="B15" s="3" t="s">
        <v>8</v>
      </c>
      <c r="C15" s="4">
        <v>6000</v>
      </c>
      <c r="D15" s="9">
        <v>11733.7</v>
      </c>
      <c r="E15" s="4">
        <f>D15/C15%</f>
        <v>195.56166666666667</v>
      </c>
      <c r="F15" s="4">
        <v>8000</v>
      </c>
      <c r="G15" s="4">
        <v>8081.7</v>
      </c>
      <c r="H15" s="4">
        <f t="shared" si="0"/>
        <v>101.02125</v>
      </c>
      <c r="I15" s="5" t="s">
        <v>9</v>
      </c>
      <c r="J15" s="4">
        <f t="shared" si="2"/>
        <v>5.330561639259067</v>
      </c>
    </row>
    <row r="16" spans="1:10" ht="45" customHeight="1">
      <c r="A16" s="2">
        <v>7</v>
      </c>
      <c r="B16" s="3" t="s">
        <v>10</v>
      </c>
      <c r="C16" s="4">
        <v>70163</v>
      </c>
      <c r="D16" s="9">
        <v>83798.5</v>
      </c>
      <c r="E16" s="4">
        <f t="shared" si="1"/>
        <v>119.43403218220429</v>
      </c>
      <c r="F16" s="4">
        <v>58900</v>
      </c>
      <c r="G16" s="4">
        <v>77353.3</v>
      </c>
      <c r="H16" s="4">
        <f t="shared" si="0"/>
        <v>131.32988115449916</v>
      </c>
      <c r="I16" s="5" t="s">
        <v>51</v>
      </c>
      <c r="J16" s="4">
        <f t="shared" si="2"/>
        <v>8.332159067551093</v>
      </c>
    </row>
    <row r="17" spans="1:10" ht="45">
      <c r="A17" s="13"/>
      <c r="B17" s="14" t="s">
        <v>11</v>
      </c>
      <c r="C17" s="15">
        <f>C10+C11+C12+C13+C14+C15+C16</f>
        <v>236133</v>
      </c>
      <c r="D17" s="15">
        <f>D10+D11+D12+D13+D14+D15+D16</f>
        <v>268135.30000000005</v>
      </c>
      <c r="E17" s="4">
        <f t="shared" si="1"/>
        <v>113.5526588829177</v>
      </c>
      <c r="F17" s="15">
        <f>F10+F11+F12+F13+F14+F15+F16</f>
        <v>195000</v>
      </c>
      <c r="G17" s="15">
        <f>G10+G11+G12+G13+G14+G15+G16</f>
        <v>207928.1</v>
      </c>
      <c r="H17" s="4">
        <f t="shared" si="0"/>
        <v>106.62979487179487</v>
      </c>
      <c r="I17" s="5" t="s">
        <v>12</v>
      </c>
      <c r="J17" s="4">
        <f t="shared" si="2"/>
        <v>10.757949502736762</v>
      </c>
    </row>
    <row r="18" spans="1:10" ht="30">
      <c r="A18" s="2">
        <v>8</v>
      </c>
      <c r="B18" s="3" t="s">
        <v>13</v>
      </c>
      <c r="C18" s="4">
        <v>5313.2</v>
      </c>
      <c r="D18" s="9">
        <v>5313.2</v>
      </c>
      <c r="E18" s="4">
        <f t="shared" si="1"/>
        <v>100</v>
      </c>
      <c r="F18" s="4">
        <v>5930.3</v>
      </c>
      <c r="G18" s="4">
        <v>5930.3</v>
      </c>
      <c r="H18" s="4">
        <f t="shared" si="0"/>
        <v>100</v>
      </c>
      <c r="I18" s="5" t="s">
        <v>14</v>
      </c>
      <c r="J18" s="4">
        <f t="shared" si="2"/>
        <v>-8.645431091175826</v>
      </c>
    </row>
    <row r="19" spans="1:10" ht="30">
      <c r="A19" s="2">
        <v>9</v>
      </c>
      <c r="B19" s="3" t="s">
        <v>15</v>
      </c>
      <c r="C19" s="4">
        <v>500743</v>
      </c>
      <c r="D19" s="4">
        <v>500743</v>
      </c>
      <c r="E19" s="4">
        <f t="shared" si="1"/>
        <v>100</v>
      </c>
      <c r="F19" s="4">
        <v>458296.7</v>
      </c>
      <c r="G19" s="4">
        <v>458596.7</v>
      </c>
      <c r="H19" s="4">
        <f t="shared" si="0"/>
        <v>100.06545977747602</v>
      </c>
      <c r="I19" s="5" t="s">
        <v>16</v>
      </c>
      <c r="J19" s="4">
        <f t="shared" si="2"/>
        <v>5.810682894142063</v>
      </c>
    </row>
    <row r="20" spans="1:10" ht="30">
      <c r="A20" s="13"/>
      <c r="B20" s="14" t="s">
        <v>17</v>
      </c>
      <c r="C20" s="15">
        <f>C17+C18+C19</f>
        <v>742189.2</v>
      </c>
      <c r="D20" s="15">
        <f>D17+D18+D19</f>
        <v>774191.5</v>
      </c>
      <c r="E20" s="4">
        <f t="shared" si="1"/>
        <v>104.31187896563303</v>
      </c>
      <c r="F20" s="15">
        <f>F17+F18+F19</f>
        <v>659227</v>
      </c>
      <c r="G20" s="15">
        <f>G17+G18+G19</f>
        <v>672455.1</v>
      </c>
      <c r="H20" s="4">
        <f t="shared" si="0"/>
        <v>102.00660773906408</v>
      </c>
      <c r="I20" s="5" t="s">
        <v>52</v>
      </c>
      <c r="J20" s="4">
        <f t="shared" si="2"/>
        <v>15.12909932573937</v>
      </c>
    </row>
    <row r="21" spans="1:10" ht="45">
      <c r="A21" s="2"/>
      <c r="B21" s="14" t="s">
        <v>18</v>
      </c>
      <c r="C21" s="15">
        <f>C22+C23+C24+C25</f>
        <v>395760</v>
      </c>
      <c r="D21" s="15">
        <f>D22+D23+D24+D25+D26</f>
        <v>390733.4</v>
      </c>
      <c r="E21" s="4">
        <f t="shared" si="1"/>
        <v>98.72988680008086</v>
      </c>
      <c r="F21" s="15">
        <f>F22+F23+F24</f>
        <v>271700.2</v>
      </c>
      <c r="G21" s="15">
        <f>G22+G23+G24+G26</f>
        <v>229991.4</v>
      </c>
      <c r="H21" s="4">
        <f t="shared" si="0"/>
        <v>84.64896234894196</v>
      </c>
      <c r="I21" s="5" t="s">
        <v>53</v>
      </c>
      <c r="J21" s="4">
        <f>I21/G21%</f>
        <v>69.89043938164644</v>
      </c>
    </row>
    <row r="22" spans="1:10" ht="30">
      <c r="A22" s="2">
        <v>10</v>
      </c>
      <c r="B22" s="3" t="s">
        <v>62</v>
      </c>
      <c r="C22" s="4">
        <v>49570.7</v>
      </c>
      <c r="D22" s="4">
        <v>102798.3</v>
      </c>
      <c r="E22" s="4">
        <f t="shared" si="1"/>
        <v>207.37714012511424</v>
      </c>
      <c r="F22" s="4">
        <v>99500</v>
      </c>
      <c r="G22" s="4">
        <v>57435.3</v>
      </c>
      <c r="H22" s="4">
        <f t="shared" si="0"/>
        <v>57.723919597989955</v>
      </c>
      <c r="I22" s="5" t="s">
        <v>54</v>
      </c>
      <c r="J22" s="4">
        <f t="shared" si="2"/>
        <v>78.98104475818877</v>
      </c>
    </row>
    <row r="23" spans="1:10" ht="45">
      <c r="A23" s="2">
        <v>11</v>
      </c>
      <c r="B23" s="3" t="s">
        <v>19</v>
      </c>
      <c r="C23" s="4">
        <v>139843</v>
      </c>
      <c r="D23" s="4">
        <v>139843</v>
      </c>
      <c r="E23" s="4">
        <f t="shared" si="1"/>
        <v>100</v>
      </c>
      <c r="F23" s="4">
        <v>64000</v>
      </c>
      <c r="G23" s="4">
        <v>64000</v>
      </c>
      <c r="H23" s="4">
        <f t="shared" si="0"/>
        <v>100</v>
      </c>
      <c r="I23" s="5" t="s">
        <v>55</v>
      </c>
      <c r="J23" s="4">
        <f t="shared" si="2"/>
        <v>118.5046875</v>
      </c>
    </row>
    <row r="24" spans="1:10" ht="30">
      <c r="A24" s="2">
        <v>12</v>
      </c>
      <c r="B24" s="3" t="s">
        <v>20</v>
      </c>
      <c r="C24" s="4">
        <v>196346.3</v>
      </c>
      <c r="D24" s="4">
        <v>138068.1</v>
      </c>
      <c r="E24" s="4">
        <f t="shared" si="1"/>
        <v>70.31866656005232</v>
      </c>
      <c r="F24" s="4">
        <v>108200.2</v>
      </c>
      <c r="G24" s="4">
        <v>108200.2</v>
      </c>
      <c r="H24" s="4">
        <f t="shared" si="0"/>
        <v>100</v>
      </c>
      <c r="I24" s="5" t="s">
        <v>56</v>
      </c>
      <c r="J24" s="4">
        <f t="shared" si="2"/>
        <v>27.60429278319264</v>
      </c>
    </row>
    <row r="25" spans="1:10" ht="48" customHeight="1">
      <c r="A25" s="2">
        <v>13</v>
      </c>
      <c r="B25" s="3" t="s">
        <v>60</v>
      </c>
      <c r="C25" s="4">
        <v>10000</v>
      </c>
      <c r="D25" s="4">
        <v>9642</v>
      </c>
      <c r="E25" s="4">
        <f t="shared" si="1"/>
        <v>96.42</v>
      </c>
      <c r="F25" s="4"/>
      <c r="G25" s="4"/>
      <c r="H25" s="4"/>
      <c r="I25" s="5" t="s">
        <v>57</v>
      </c>
      <c r="J25" s="4"/>
    </row>
    <row r="26" spans="1:10" ht="45" customHeight="1">
      <c r="A26" s="2">
        <v>14</v>
      </c>
      <c r="B26" s="3" t="s">
        <v>48</v>
      </c>
      <c r="C26" s="4">
        <v>0</v>
      </c>
      <c r="D26" s="4">
        <v>382</v>
      </c>
      <c r="E26" s="4" t="e">
        <f t="shared" si="1"/>
        <v>#DIV/0!</v>
      </c>
      <c r="F26" s="4"/>
      <c r="G26" s="4">
        <v>355.9</v>
      </c>
      <c r="H26" s="4"/>
      <c r="I26" s="5" t="s">
        <v>58</v>
      </c>
      <c r="J26" s="4"/>
    </row>
    <row r="27" spans="1:10" ht="30">
      <c r="A27" s="13"/>
      <c r="B27" s="14" t="s">
        <v>21</v>
      </c>
      <c r="C27" s="15">
        <f>C20+C21-C23</f>
        <v>998106.2</v>
      </c>
      <c r="D27" s="15">
        <f>D20+D21-D23</f>
        <v>1025081.8999999999</v>
      </c>
      <c r="E27" s="4">
        <f t="shared" si="1"/>
        <v>102.7026883511995</v>
      </c>
      <c r="F27" s="15">
        <f>F20+F21-F23</f>
        <v>866927.2</v>
      </c>
      <c r="G27" s="15">
        <f>G20+G21-G23</f>
        <v>838446.5</v>
      </c>
      <c r="H27" s="4">
        <f t="shared" si="0"/>
        <v>96.71475298041175</v>
      </c>
      <c r="I27" s="5" t="s">
        <v>59</v>
      </c>
      <c r="J27" s="4">
        <f t="shared" si="2"/>
        <v>22.259667134396768</v>
      </c>
    </row>
    <row r="28" spans="1:10" ht="9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7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">
      <c r="A30" s="8"/>
      <c r="B30" s="8"/>
      <c r="C30" s="8"/>
      <c r="D30" s="8"/>
      <c r="E30" s="8"/>
      <c r="F30" s="8"/>
      <c r="G30" s="8"/>
      <c r="H30" s="33" t="s">
        <v>84</v>
      </c>
      <c r="I30" s="33"/>
      <c r="J30" s="8"/>
    </row>
    <row r="31" spans="1:10" ht="15">
      <c r="A31" s="8"/>
      <c r="B31" s="8"/>
      <c r="C31" s="8"/>
      <c r="D31" s="8"/>
      <c r="E31" s="8"/>
      <c r="H31" t="s">
        <v>41</v>
      </c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t="s">
        <v>82</v>
      </c>
      <c r="I32" s="8"/>
      <c r="J32" s="8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2:10" ht="15">
      <c r="B34" s="34" t="s">
        <v>80</v>
      </c>
      <c r="C34" s="35"/>
      <c r="D34" s="35"/>
      <c r="E34" s="35"/>
      <c r="F34" s="35"/>
      <c r="G34" s="35"/>
      <c r="H34" s="35"/>
      <c r="I34" s="35"/>
      <c r="J34" s="35"/>
    </row>
    <row r="35" spans="2:10" ht="15"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63.75" customHeight="1">
      <c r="A36" s="29" t="s">
        <v>1</v>
      </c>
      <c r="B36" s="10" t="s">
        <v>22</v>
      </c>
      <c r="C36" s="36" t="s">
        <v>65</v>
      </c>
      <c r="D36" s="36"/>
      <c r="E36" s="36"/>
      <c r="F36" s="36" t="s">
        <v>64</v>
      </c>
      <c r="G36" s="36"/>
      <c r="H36" s="36"/>
      <c r="I36" s="30" t="s">
        <v>63</v>
      </c>
      <c r="J36" s="30"/>
    </row>
    <row r="37" spans="1:10" ht="15">
      <c r="A37" s="29"/>
      <c r="B37" s="16"/>
      <c r="C37" s="2" t="s">
        <v>3</v>
      </c>
      <c r="D37" s="9" t="s">
        <v>4</v>
      </c>
      <c r="E37" s="11" t="s">
        <v>5</v>
      </c>
      <c r="F37" s="2" t="s">
        <v>3</v>
      </c>
      <c r="G37" s="9" t="s">
        <v>4</v>
      </c>
      <c r="H37" s="11" t="s">
        <v>5</v>
      </c>
      <c r="I37" s="11" t="s">
        <v>4</v>
      </c>
      <c r="J37" s="11" t="s">
        <v>5</v>
      </c>
    </row>
    <row r="38" spans="1:10" ht="45">
      <c r="A38" s="2">
        <v>1</v>
      </c>
      <c r="B38" s="3" t="s">
        <v>23</v>
      </c>
      <c r="C38" s="4">
        <v>123326.2</v>
      </c>
      <c r="D38" s="9">
        <v>121744.8</v>
      </c>
      <c r="E38" s="4">
        <f>D38/C38%</f>
        <v>98.71770961888066</v>
      </c>
      <c r="F38" s="4">
        <v>160648.1</v>
      </c>
      <c r="G38" s="4">
        <v>152904.3</v>
      </c>
      <c r="H38" s="4">
        <f>G38/F38%</f>
        <v>95.17965042848311</v>
      </c>
      <c r="I38" s="5" t="s">
        <v>67</v>
      </c>
      <c r="J38" s="4">
        <f>I38/G38%</f>
        <v>-20.37882518673445</v>
      </c>
    </row>
    <row r="39" spans="1:10" ht="30">
      <c r="A39" s="2">
        <v>2</v>
      </c>
      <c r="B39" s="3" t="s">
        <v>24</v>
      </c>
      <c r="C39" s="4">
        <v>136500</v>
      </c>
      <c r="D39" s="4">
        <v>136500</v>
      </c>
      <c r="E39" s="4">
        <f aca="true" t="shared" si="3" ref="E39:E45">D39/C39%</f>
        <v>100</v>
      </c>
      <c r="F39" s="4">
        <v>131200</v>
      </c>
      <c r="G39" s="4">
        <v>131156</v>
      </c>
      <c r="H39" s="4">
        <f aca="true" t="shared" si="4" ref="H39:H54">G39/F39%</f>
        <v>99.96646341463415</v>
      </c>
      <c r="I39" s="5" t="s">
        <v>68</v>
      </c>
      <c r="J39" s="4">
        <f aca="true" t="shared" si="5" ref="J39:J54">I39/G39%</f>
        <v>3.0071060416603133</v>
      </c>
    </row>
    <row r="40" spans="1:10" ht="30">
      <c r="A40" s="2">
        <v>3</v>
      </c>
      <c r="B40" s="3" t="s">
        <v>25</v>
      </c>
      <c r="C40" s="4">
        <v>3000</v>
      </c>
      <c r="D40" s="4">
        <v>2470</v>
      </c>
      <c r="E40" s="4">
        <f t="shared" si="3"/>
        <v>82.33333333333333</v>
      </c>
      <c r="F40" s="4">
        <v>2165</v>
      </c>
      <c r="G40" s="4">
        <v>2112</v>
      </c>
      <c r="H40" s="4">
        <f t="shared" si="4"/>
        <v>97.55196304849885</v>
      </c>
      <c r="I40" s="5" t="s">
        <v>57</v>
      </c>
      <c r="J40" s="4">
        <f>I40/G40%</f>
        <v>16.950757575757574</v>
      </c>
    </row>
    <row r="41" spans="1:10" ht="30">
      <c r="A41" s="2">
        <v>4</v>
      </c>
      <c r="B41" s="3" t="s">
        <v>26</v>
      </c>
      <c r="C41" s="4">
        <v>5300</v>
      </c>
      <c r="D41" s="4">
        <v>4935.6</v>
      </c>
      <c r="E41" s="4">
        <f t="shared" si="3"/>
        <v>93.1245283018868</v>
      </c>
      <c r="F41" s="4">
        <v>3600.9</v>
      </c>
      <c r="G41" s="4">
        <v>3514.1</v>
      </c>
      <c r="H41" s="4">
        <f t="shared" si="4"/>
        <v>97.58949151600989</v>
      </c>
      <c r="I41" s="5" t="s">
        <v>69</v>
      </c>
      <c r="J41" s="4">
        <f t="shared" si="5"/>
        <v>42.43191713383227</v>
      </c>
    </row>
    <row r="42" spans="1:10" ht="30">
      <c r="A42" s="2">
        <v>3</v>
      </c>
      <c r="B42" s="3" t="s">
        <v>27</v>
      </c>
      <c r="C42" s="4">
        <v>37510</v>
      </c>
      <c r="D42" s="4">
        <v>36495.9</v>
      </c>
      <c r="E42" s="4">
        <f t="shared" si="3"/>
        <v>97.29645427885897</v>
      </c>
      <c r="F42" s="4">
        <v>35185</v>
      </c>
      <c r="G42" s="4">
        <v>33288</v>
      </c>
      <c r="H42" s="4">
        <f t="shared" si="4"/>
        <v>94.60849793946284</v>
      </c>
      <c r="I42" s="5" t="s">
        <v>70</v>
      </c>
      <c r="J42" s="4">
        <f t="shared" si="5"/>
        <v>9.637106464792117</v>
      </c>
    </row>
    <row r="43" spans="1:10" ht="30">
      <c r="A43" s="2">
        <v>4</v>
      </c>
      <c r="B43" s="3" t="s">
        <v>28</v>
      </c>
      <c r="C43" s="4">
        <v>284210</v>
      </c>
      <c r="D43" s="4">
        <v>282304.6</v>
      </c>
      <c r="E43" s="4">
        <f t="shared" si="3"/>
        <v>99.3295802399634</v>
      </c>
      <c r="F43" s="4">
        <v>248178</v>
      </c>
      <c r="G43" s="4">
        <v>244988.7</v>
      </c>
      <c r="H43" s="4">
        <f t="shared" si="4"/>
        <v>98.71491429538476</v>
      </c>
      <c r="I43" s="5" t="s">
        <v>71</v>
      </c>
      <c r="J43" s="4">
        <f t="shared" si="5"/>
        <v>15.232539296710419</v>
      </c>
    </row>
    <row r="44" spans="1:10" ht="30">
      <c r="A44" s="2">
        <v>5</v>
      </c>
      <c r="B44" s="3" t="s">
        <v>29</v>
      </c>
      <c r="C44" s="4">
        <v>12500</v>
      </c>
      <c r="D44" s="9">
        <v>12469.3</v>
      </c>
      <c r="E44" s="4">
        <f t="shared" si="3"/>
        <v>99.75439999999999</v>
      </c>
      <c r="F44" s="4">
        <v>14250</v>
      </c>
      <c r="G44" s="4">
        <v>9460.1</v>
      </c>
      <c r="H44" s="4">
        <f t="shared" si="4"/>
        <v>66.38666666666667</v>
      </c>
      <c r="I44" s="5" t="s">
        <v>72</v>
      </c>
      <c r="J44" s="4">
        <f t="shared" si="5"/>
        <v>31.970063741398082</v>
      </c>
    </row>
    <row r="45" spans="1:10" ht="30">
      <c r="A45" s="2">
        <v>6</v>
      </c>
      <c r="B45" s="3" t="s">
        <v>30</v>
      </c>
      <c r="C45" s="4">
        <v>139843</v>
      </c>
      <c r="D45" s="4">
        <v>139843</v>
      </c>
      <c r="E45" s="4">
        <f t="shared" si="3"/>
        <v>100</v>
      </c>
      <c r="F45" s="4">
        <v>64000</v>
      </c>
      <c r="G45" s="4">
        <v>64000</v>
      </c>
      <c r="H45" s="4">
        <f t="shared" si="4"/>
        <v>100</v>
      </c>
      <c r="I45" s="5" t="s">
        <v>55</v>
      </c>
      <c r="J45" s="4">
        <f t="shared" si="5"/>
        <v>118.5046875</v>
      </c>
    </row>
    <row r="46" spans="1:10" ht="30">
      <c r="A46" s="13"/>
      <c r="B46" s="14" t="s">
        <v>31</v>
      </c>
      <c r="C46" s="15">
        <f>SUM(C38:C45)</f>
        <v>742189.2</v>
      </c>
      <c r="D46" s="15">
        <f>SUM(D38:D45)</f>
        <v>736763.2</v>
      </c>
      <c r="E46" s="23">
        <f aca="true" t="shared" si="6" ref="E46:E54">D46/C46%</f>
        <v>99.2689195692958</v>
      </c>
      <c r="F46" s="15">
        <f>SUM(F38:F45)</f>
        <v>659227</v>
      </c>
      <c r="G46" s="15">
        <f>SUM(G38:G45)</f>
        <v>641423.2</v>
      </c>
      <c r="H46" s="23">
        <f t="shared" si="4"/>
        <v>97.29929144285654</v>
      </c>
      <c r="I46" s="24" t="s">
        <v>73</v>
      </c>
      <c r="J46" s="23">
        <f t="shared" si="5"/>
        <v>14.863821576768661</v>
      </c>
    </row>
    <row r="47" spans="1:10" ht="45">
      <c r="A47" s="2"/>
      <c r="B47" s="14" t="s">
        <v>32</v>
      </c>
      <c r="C47" s="15">
        <f>C48+C49+C50+C51+C52+C53</f>
        <v>428012</v>
      </c>
      <c r="D47" s="15">
        <f>D48+D49+D50+D51+D52+D53</f>
        <v>406418.60000000003</v>
      </c>
      <c r="E47" s="23">
        <f t="shared" si="6"/>
        <v>94.95495453398505</v>
      </c>
      <c r="F47" s="15">
        <f>F48+F49+F50+F51+F52+F53</f>
        <v>296074.6</v>
      </c>
      <c r="G47" s="15">
        <f>G48+G49+G50+G51+G52+G53</f>
        <v>252856.1</v>
      </c>
      <c r="H47" s="23">
        <f t="shared" si="4"/>
        <v>85.40283428568341</v>
      </c>
      <c r="I47" s="24" t="s">
        <v>33</v>
      </c>
      <c r="J47" s="23">
        <f>I47/G47%</f>
        <v>13.153370632545546</v>
      </c>
    </row>
    <row r="48" spans="1:10" ht="60">
      <c r="A48" s="2">
        <v>1</v>
      </c>
      <c r="B48" s="3" t="s">
        <v>36</v>
      </c>
      <c r="C48" s="4">
        <v>9251.9</v>
      </c>
      <c r="D48" s="4">
        <v>5479.2</v>
      </c>
      <c r="E48" s="4">
        <f t="shared" si="6"/>
        <v>59.222429987353955</v>
      </c>
      <c r="F48" s="4">
        <v>3000</v>
      </c>
      <c r="G48" s="4">
        <v>650.5</v>
      </c>
      <c r="H48" s="4">
        <f t="shared" si="4"/>
        <v>21.683333333333334</v>
      </c>
      <c r="I48" s="5" t="s">
        <v>74</v>
      </c>
      <c r="J48" s="4">
        <f t="shared" si="5"/>
        <v>742.3059185242121</v>
      </c>
    </row>
    <row r="49" spans="1:16" ht="55.5" customHeight="1">
      <c r="A49" s="6">
        <v>2</v>
      </c>
      <c r="B49" s="3" t="s">
        <v>34</v>
      </c>
      <c r="C49" s="4">
        <v>10700</v>
      </c>
      <c r="D49" s="4">
        <v>10318.3</v>
      </c>
      <c r="E49" s="4">
        <f t="shared" si="6"/>
        <v>96.43271028037383</v>
      </c>
      <c r="F49" s="7">
        <v>12000</v>
      </c>
      <c r="G49" s="7">
        <v>1626</v>
      </c>
      <c r="H49" s="4">
        <f t="shared" si="4"/>
        <v>13.55</v>
      </c>
      <c r="I49" s="5" t="s">
        <v>75</v>
      </c>
      <c r="J49" s="4">
        <f t="shared" si="5"/>
        <v>534.5817958179581</v>
      </c>
      <c r="M49" s="1"/>
      <c r="N49" s="22"/>
      <c r="O49" s="1"/>
      <c r="P49" s="1"/>
    </row>
    <row r="50" spans="1:16" ht="45">
      <c r="A50" s="6">
        <v>3</v>
      </c>
      <c r="B50" s="3" t="s">
        <v>35</v>
      </c>
      <c r="C50" s="4">
        <v>386965</v>
      </c>
      <c r="D50" s="4">
        <v>372704.7</v>
      </c>
      <c r="E50" s="4">
        <f t="shared" si="6"/>
        <v>96.31483467497061</v>
      </c>
      <c r="F50" s="7">
        <v>252574.6</v>
      </c>
      <c r="G50" s="7">
        <v>239681.9</v>
      </c>
      <c r="H50" s="4">
        <f t="shared" si="4"/>
        <v>94.89548830325772</v>
      </c>
      <c r="I50" s="5" t="s">
        <v>76</v>
      </c>
      <c r="J50" s="4">
        <f t="shared" si="5"/>
        <v>55.499726929734784</v>
      </c>
      <c r="M50" s="1"/>
      <c r="N50" s="1"/>
      <c r="O50" s="1"/>
      <c r="P50" s="1"/>
    </row>
    <row r="51" spans="1:16" ht="56.25" customHeight="1">
      <c r="A51" s="2">
        <v>4</v>
      </c>
      <c r="B51" s="3" t="s">
        <v>37</v>
      </c>
      <c r="C51" s="4">
        <v>6000</v>
      </c>
      <c r="D51" s="4">
        <v>5958.8</v>
      </c>
      <c r="E51" s="4">
        <f t="shared" si="6"/>
        <v>99.31333333333333</v>
      </c>
      <c r="F51" s="4">
        <v>17000</v>
      </c>
      <c r="G51" s="4">
        <v>10100</v>
      </c>
      <c r="H51" s="4">
        <f t="shared" si="4"/>
        <v>59.411764705882355</v>
      </c>
      <c r="I51" s="5" t="s">
        <v>77</v>
      </c>
      <c r="J51" s="4">
        <f t="shared" si="5"/>
        <v>-41.0019801980198</v>
      </c>
      <c r="M51" s="1"/>
      <c r="N51" s="1"/>
      <c r="O51" s="1"/>
      <c r="P51" s="22"/>
    </row>
    <row r="52" spans="1:16" ht="30">
      <c r="A52" s="2">
        <v>5</v>
      </c>
      <c r="B52" s="3" t="s">
        <v>38</v>
      </c>
      <c r="C52" s="4">
        <v>11195</v>
      </c>
      <c r="D52" s="4">
        <v>8957.4</v>
      </c>
      <c r="E52" s="4">
        <f t="shared" si="6"/>
        <v>80.01250558284949</v>
      </c>
      <c r="F52" s="4">
        <v>6000</v>
      </c>
      <c r="G52" s="4">
        <v>797.7</v>
      </c>
      <c r="H52" s="4">
        <f t="shared" si="4"/>
        <v>13.295</v>
      </c>
      <c r="I52" s="5" t="s">
        <v>39</v>
      </c>
      <c r="J52" s="4">
        <f t="shared" si="5"/>
        <v>12.423216748150933</v>
      </c>
      <c r="M52" s="1"/>
      <c r="N52" s="1"/>
      <c r="O52" s="1"/>
      <c r="P52" s="1"/>
    </row>
    <row r="53" spans="1:16" ht="15">
      <c r="A53" s="13">
        <v>6</v>
      </c>
      <c r="B53" s="3" t="s">
        <v>66</v>
      </c>
      <c r="C53" s="4">
        <v>3900.1</v>
      </c>
      <c r="D53" s="9">
        <v>3000.2</v>
      </c>
      <c r="E53" s="4">
        <f t="shared" si="6"/>
        <v>76.926232660701</v>
      </c>
      <c r="F53" s="7">
        <v>5500</v>
      </c>
      <c r="G53" s="7">
        <v>0</v>
      </c>
      <c r="H53" s="4">
        <f t="shared" si="4"/>
        <v>0</v>
      </c>
      <c r="I53" s="5" t="s">
        <v>6</v>
      </c>
      <c r="J53" s="4" t="e">
        <f t="shared" si="5"/>
        <v>#DIV/0!</v>
      </c>
      <c r="M53" s="1"/>
      <c r="N53" s="1"/>
      <c r="O53" s="1"/>
      <c r="P53" s="1"/>
    </row>
    <row r="54" spans="1:10" ht="30">
      <c r="A54" s="17"/>
      <c r="B54" s="14" t="s">
        <v>40</v>
      </c>
      <c r="C54" s="15">
        <f>+C46+C47-C45</f>
        <v>1030358.2</v>
      </c>
      <c r="D54" s="15">
        <f>+D46+D47-D45</f>
        <v>1003338.8</v>
      </c>
      <c r="E54" s="23">
        <f t="shared" si="6"/>
        <v>97.37766924162878</v>
      </c>
      <c r="F54" s="15">
        <f>+F46+F47-F45</f>
        <v>891301.6</v>
      </c>
      <c r="G54" s="18">
        <f>G46+G47-G45</f>
        <v>830279.2999999999</v>
      </c>
      <c r="H54" s="23">
        <f t="shared" si="4"/>
        <v>93.15357450272724</v>
      </c>
      <c r="I54" s="24" t="s">
        <v>78</v>
      </c>
      <c r="J54" s="23">
        <f t="shared" si="5"/>
        <v>20.843528195873365</v>
      </c>
    </row>
  </sheetData>
  <sheetProtection/>
  <mergeCells count="15">
    <mergeCell ref="A28:J29"/>
    <mergeCell ref="H30:I30"/>
    <mergeCell ref="B34:J35"/>
    <mergeCell ref="A36:A37"/>
    <mergeCell ref="C36:E36"/>
    <mergeCell ref="F36:H36"/>
    <mergeCell ref="I36:J36"/>
    <mergeCell ref="I1:J1"/>
    <mergeCell ref="A6:A7"/>
    <mergeCell ref="B6:J7"/>
    <mergeCell ref="A8:A9"/>
    <mergeCell ref="B8:B9"/>
    <mergeCell ref="C8:E8"/>
    <mergeCell ref="F8:H8"/>
    <mergeCell ref="I8:J8"/>
  </mergeCells>
  <printOptions/>
  <pageMargins left="0.2" right="0.2" top="0.5" bottom="0.5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AdministratorH</cp:lastModifiedBy>
  <cp:lastPrinted>2022-02-15T07:42:07Z</cp:lastPrinted>
  <dcterms:created xsi:type="dcterms:W3CDTF">2021-07-02T12:36:09Z</dcterms:created>
  <dcterms:modified xsi:type="dcterms:W3CDTF">2022-02-15T07:42:10Z</dcterms:modified>
  <cp:category/>
  <cp:version/>
  <cp:contentType/>
  <cp:contentStatus/>
</cp:coreProperties>
</file>