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35" windowHeight="11670" activeTab="0"/>
  </bookViews>
  <sheets>
    <sheet name="1-2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<sst xmlns="http://schemas.openxmlformats.org/spreadsheetml/2006/main" count="78" uniqueCount="58">
  <si>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 xml:space="preserve">  </t>
  </si>
  <si>
    <t>ՀԱՄԱՅՆՔԻ  2019Թ-Ի  ԲՅՈՒՋԵԻ   1-ԻՆ ԵՌԱՄՍՅԱԿԻ  ԵԿԱՄՈՒՏՆԵՐԻ   ԿԱՏԱՐՈՒՄԸ     ԵՎ  ՀԱՄԵՄԱՏԱԿԱՆԸ     2018Թ-Ի   1- ԻՆ   ԵՌԱՄՍՅԱԿԻ       ՑՈՒՑԱՆԻՇՆԵՐԻ     ՀԵՏ   /ՀԱԶԱՐ  ԴՐԱՄՆԵՐՈՎ/</t>
  </si>
  <si>
    <t>Հ/Հ</t>
  </si>
  <si>
    <t>ԵԿԱՄՈՒՏՆԵՐԻ  ԱՆՎԱՆՈՒՄՆԵՐԸ</t>
  </si>
  <si>
    <t>ՊԼԱՆ</t>
  </si>
  <si>
    <t>ՓԱՍՏԱՑԻ</t>
  </si>
  <si>
    <t>ՏՈԿՈՍ</t>
  </si>
  <si>
    <t>Գույքահարկ համայնքի  տարած.  գտնվող շենք-շինություններից</t>
  </si>
  <si>
    <t>-1079.4</t>
  </si>
  <si>
    <t xml:space="preserve">Գույքահ.  փոխադրամիջոցներից  </t>
  </si>
  <si>
    <t>+4211.8</t>
  </si>
  <si>
    <t>Հողի հարկ</t>
  </si>
  <si>
    <t>-173.8</t>
  </si>
  <si>
    <t xml:space="preserve">Տեղական  տուրքեր  </t>
  </si>
  <si>
    <t>-254.9</t>
  </si>
  <si>
    <t>Պետական  տուրքեր</t>
  </si>
  <si>
    <t>+32.2</t>
  </si>
  <si>
    <t>Ընդամենը ոչ հարկային եկամուտներ</t>
  </si>
  <si>
    <t>+3191.2</t>
  </si>
  <si>
    <t>ԸՆԴԱՄԵՆԸ      ՍԵՓԱԿԱՆ ԵԿԱՄՈՒՏՆԵՐ</t>
  </si>
  <si>
    <t>+5927.0</t>
  </si>
  <si>
    <t>ՔԿԱԳ բաժնի պահ. եկամուտներ</t>
  </si>
  <si>
    <t>Պաշտոնական   դրամաշնորհներ</t>
  </si>
  <si>
    <t>ԸՆԴԱՄԵՆՐ  ՎԱՐՉԱԿԱՆ ԲՅՈՒՋԵ</t>
  </si>
  <si>
    <t>+13549.1</t>
  </si>
  <si>
    <t>ԸՆԴԱՄԵՆՐ  ՖՈՆԴ. ԲՅՈՒՋԵ,  Ա/Թ</t>
  </si>
  <si>
    <t>+14613.9</t>
  </si>
  <si>
    <t>Հողի և այլ հիմ.միջոց. օտարում</t>
  </si>
  <si>
    <t>-8146.1</t>
  </si>
  <si>
    <t>ՎԲ  պահուստ. ֆոնդ. հատկաց.ՖԲ</t>
  </si>
  <si>
    <t>+22760.0</t>
  </si>
  <si>
    <t>Կապիտալ սուբվենցիա</t>
  </si>
  <si>
    <t>ԸՆԴԱՄԵՆԸ ՀԱՄԱՅՆՔԻ   ԲՅՈՒՋԵ</t>
  </si>
  <si>
    <t>+28163.0</t>
  </si>
  <si>
    <t>Ընդհ. բնույթի    համայնքային  ծառայությոն.</t>
  </si>
  <si>
    <t>Շրջակա միջավայրի  պաշտպանություն</t>
  </si>
  <si>
    <t>Տնտեսական հարաբերութ.</t>
  </si>
  <si>
    <t>Բնակարան.տնտեսություն</t>
  </si>
  <si>
    <t>Մշակույթի   գծով  ծախսեր</t>
  </si>
  <si>
    <t>Կրթության  գծով ծախսեր</t>
  </si>
  <si>
    <t>Սոց.  պաշտպանութ.</t>
  </si>
  <si>
    <t>Վ/Բ պահ.ֆոնդից հատկ. Ֆ/Բ</t>
  </si>
  <si>
    <t xml:space="preserve">ԸՆԴԱՄԵՆԸ   ՖՈՆԴ.  ԲՅՈՒՋԵ,   որից </t>
  </si>
  <si>
    <t>Ընդհ. բնույթի համայնքային ծառայություններ</t>
  </si>
  <si>
    <t>Տնտեսական հարաբ. /ճան.տնտեսություն/</t>
  </si>
  <si>
    <t>Համայնքի ղեկ. աշխատ. Պահպ. ծախսեր</t>
  </si>
  <si>
    <t>Փողոցների լուսավորման  ցանցի կառուցում</t>
  </si>
  <si>
    <t>Բնակարանային   տնտեսություն</t>
  </si>
  <si>
    <t>Այլ ծախսեր</t>
  </si>
  <si>
    <t>ԸՆԴԱՄԵՆԸ  ՀԱՄԱՅՆՔԻ  ԲՅՈՒՋԵ</t>
  </si>
  <si>
    <t>ՀԱՄԱՅՆՔԻ  2019ԹՎԱԿԱՆԻ     ԲՅՈՒՋԵԻ   1-ԻՆ ԵՌԱՄՍՅԱԿԻ   ԾԱԽՍԵՐԻ   ԿԱՏԱՐՈՒՄԸ   ԵՎ   ՀԱՄԵՄԱՏԱԿԱՆԸ    2018ԹՎԱԿԱՆԻ  1-ԻՆ ԵՌԱՄՍՅԱԿԻ    ՑՈՒՑԱՆԻՇՆԵՐԻ  ՀԵՏ       /ՀԱԶԱՐ ԴՐԱՄՆԵՐՈՎ/</t>
  </si>
  <si>
    <t>2019 ԹՎԱԿԱՆԻ  1-ԻՆ ԵՌԱՄՍՅԱԿ</t>
  </si>
  <si>
    <t xml:space="preserve">2018 ԹՎԱԿԱՆԻ  1-ԻՆ  ԵՌԱՄՍՅԱԿ  </t>
  </si>
  <si>
    <t>2019Թ.   ՏԱՐՎԱ  ՀԱՄԵՄ. 2018Թ. ՏԱՐՎԱ  ՆԿԱՏՄԱՄԲ</t>
  </si>
  <si>
    <t>ԾԱԽՍԵՐԻ     ԱՆՎԱՆՈՒՄՆԵՐԸ</t>
  </si>
  <si>
    <t>Սևան համայնքի ավագանու` 
15.05.2019թ. N22- Ն որոշման</t>
  </si>
  <si>
    <t>Հավելված  3</t>
  </si>
  <si>
    <t xml:space="preserve">         ՀԱՎԵԼՎԱԾ    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</si>
</sst>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&quot;р.&quot;_-;\-* #,##0.00&quot;р.&quot;_-;_-* &quot;-&quot;??&quot;р.&quot;_-;_-@_-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>
        <color indexed="63"/>
      </left>
      <right style="thin"/>
      <top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2" borderId="1" applyNumberFormat="0" applyAlignment="0" applyProtection="0"/>
    <xf numFmtId="0" fontId="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0" fillId="4" borderId="7" applyNumberFormat="0" applyFont="0" applyAlignment="0" applyProtection="0"/>
    <xf numFmtId="0" fontId="13" fillId="2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165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165" fontId="15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165" fontId="0" fillId="0" borderId="0" xfId="0" applyNumberForma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165" fontId="15" fillId="0" borderId="20" xfId="0" applyNumberFormat="1" applyFont="1" applyBorder="1" applyAlignment="1">
      <alignment horizontal="center" vertical="center" wrapText="1"/>
    </xf>
    <xf numFmtId="165" fontId="0" fillId="0" borderId="18" xfId="0" applyNumberFormat="1" applyBorder="1" applyAlignment="1">
      <alignment horizontal="center" vertical="center" wrapText="1"/>
    </xf>
    <xf numFmtId="165" fontId="15" fillId="0" borderId="21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4" xfId="0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165" fontId="0" fillId="0" borderId="24" xfId="0" applyNumberFormat="1" applyBorder="1" applyAlignment="1">
      <alignment horizontal="center" vertical="center" wrapText="1"/>
    </xf>
    <xf numFmtId="165" fontId="0" fillId="0" borderId="25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49" fontId="0" fillId="0" borderId="25" xfId="0" applyNumberFormat="1" applyBorder="1" applyAlignment="1">
      <alignment horizontal="center" vertical="center" wrapText="1"/>
    </xf>
    <xf numFmtId="165" fontId="0" fillId="0" borderId="26" xfId="0" applyNumberFormat="1" applyBorder="1" applyAlignment="1">
      <alignment horizontal="center" vertical="center" wrapText="1"/>
    </xf>
    <xf numFmtId="165" fontId="0" fillId="0" borderId="27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165" fontId="0" fillId="0" borderId="29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165" fontId="0" fillId="0" borderId="31" xfId="0" applyNumberFormat="1" applyBorder="1" applyAlignment="1">
      <alignment horizontal="center" vertical="center" wrapText="1"/>
    </xf>
    <xf numFmtId="49" fontId="0" fillId="0" borderId="31" xfId="0" applyNumberFormat="1" applyFill="1" applyBorder="1" applyAlignment="1">
      <alignment horizontal="center" vertical="center" wrapText="1"/>
    </xf>
    <xf numFmtId="165" fontId="0" fillId="0" borderId="32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165" fontId="0" fillId="0" borderId="33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65" fontId="0" fillId="0" borderId="34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left" vertical="center" wrapText="1"/>
    </xf>
    <xf numFmtId="165" fontId="15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15" fillId="0" borderId="38" xfId="0" applyFont="1" applyBorder="1" applyAlignment="1">
      <alignment horizontal="left" vertical="center" wrapText="1"/>
    </xf>
    <xf numFmtId="165" fontId="15" fillId="0" borderId="38" xfId="0" applyNumberFormat="1" applyFont="1" applyBorder="1" applyAlignment="1">
      <alignment horizontal="center" vertical="center" wrapText="1"/>
    </xf>
    <xf numFmtId="165" fontId="15" fillId="0" borderId="39" xfId="0" applyNumberFormat="1" applyFont="1" applyBorder="1" applyAlignment="1">
      <alignment horizontal="center" vertical="center" wrapText="1"/>
    </xf>
    <xf numFmtId="165" fontId="0" fillId="0" borderId="40" xfId="0" applyNumberForma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165" fontId="0" fillId="0" borderId="31" xfId="0" applyNumberFormat="1" applyFont="1" applyBorder="1" applyAlignment="1">
      <alignment horizontal="center" vertical="center" wrapText="1"/>
    </xf>
    <xf numFmtId="165" fontId="0" fillId="0" borderId="24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15" fillId="0" borderId="26" xfId="0" applyFont="1" applyBorder="1" applyAlignment="1">
      <alignment horizontal="left" vertical="center" wrapText="1"/>
    </xf>
    <xf numFmtId="165" fontId="15" fillId="0" borderId="26" xfId="0" applyNumberFormat="1" applyFont="1" applyBorder="1" applyAlignment="1">
      <alignment vertical="center"/>
    </xf>
    <xf numFmtId="165" fontId="15" fillId="0" borderId="26" xfId="0" applyNumberFormat="1" applyFont="1" applyBorder="1" applyAlignment="1">
      <alignment horizontal="center" vertical="center" wrapText="1"/>
    </xf>
    <xf numFmtId="165" fontId="15" fillId="0" borderId="26" xfId="0" applyNumberFormat="1" applyFon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164" fontId="0" fillId="0" borderId="0" xfId="44" applyNumberFormat="1" applyFont="1" applyAlignment="1">
      <alignment horizontal="center" vertical="center" wrapText="1"/>
    </xf>
    <xf numFmtId="164" fontId="0" fillId="0" borderId="44" xfId="44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0" fillId="0" borderId="12" xfId="44" applyNumberFormat="1" applyFont="1" applyBorder="1" applyAlignment="1">
      <alignment horizontal="center" vertical="center" wrapText="1"/>
    </xf>
    <xf numFmtId="164" fontId="0" fillId="0" borderId="0" xfId="44" applyNumberFormat="1" applyFont="1" applyBorder="1" applyAlignment="1">
      <alignment horizontal="center" vertical="center" wrapText="1"/>
    </xf>
    <xf numFmtId="164" fontId="0" fillId="0" borderId="47" xfId="44" applyNumberFormat="1" applyFont="1" applyBorder="1" applyAlignment="1">
      <alignment horizontal="center" vertical="center" wrapText="1"/>
    </xf>
    <xf numFmtId="164" fontId="0" fillId="0" borderId="48" xfId="44" applyNumberFormat="1" applyFont="1" applyBorder="1" applyAlignment="1">
      <alignment horizontal="center" vertical="center" wrapText="1"/>
    </xf>
    <xf numFmtId="164" fontId="0" fillId="0" borderId="49" xfId="44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7.00390625" style="0" customWidth="1"/>
    <col min="2" max="2" width="25.421875" style="0" customWidth="1"/>
    <col min="4" max="4" width="14.421875" style="0" customWidth="1"/>
    <col min="5" max="5" width="11.421875" style="0" customWidth="1"/>
    <col min="7" max="7" width="12.57421875" style="0" customWidth="1"/>
    <col min="8" max="8" width="10.57421875" style="0" customWidth="1"/>
    <col min="9" max="9" width="13.421875" style="0" customWidth="1"/>
    <col min="10" max="10" width="10.57421875" style="0" customWidth="1"/>
  </cols>
  <sheetData>
    <row r="1" spans="1:10" ht="14.25">
      <c r="A1" s="1"/>
      <c r="B1" s="2"/>
      <c r="C1" s="2"/>
      <c r="D1" s="2"/>
      <c r="E1" s="2"/>
      <c r="F1" s="2"/>
      <c r="G1" s="2"/>
      <c r="H1" s="91" t="s">
        <v>57</v>
      </c>
      <c r="I1" s="91"/>
      <c r="J1" s="92"/>
    </row>
    <row r="2" spans="1:10" ht="33.75" customHeight="1">
      <c r="A2" s="3"/>
      <c r="B2" s="4" t="s">
        <v>0</v>
      </c>
      <c r="C2" s="4"/>
      <c r="D2" s="4"/>
      <c r="E2" s="4"/>
      <c r="F2" s="4"/>
      <c r="G2" s="4"/>
      <c r="H2" s="89" t="s">
        <v>55</v>
      </c>
      <c r="I2" s="89"/>
      <c r="J2" s="90"/>
    </row>
    <row r="3" spans="1:10" ht="15" customHeight="1">
      <c r="A3" s="93" t="s">
        <v>1</v>
      </c>
      <c r="B3" s="94"/>
      <c r="C3" s="94"/>
      <c r="D3" s="94"/>
      <c r="E3" s="94"/>
      <c r="F3" s="94"/>
      <c r="G3" s="94"/>
      <c r="H3" s="94"/>
      <c r="I3" s="94"/>
      <c r="J3" s="95"/>
    </row>
    <row r="4" spans="1:10" ht="15" thickBot="1">
      <c r="A4" s="96"/>
      <c r="B4" s="88"/>
      <c r="C4" s="88"/>
      <c r="D4" s="88"/>
      <c r="E4" s="88"/>
      <c r="F4" s="88"/>
      <c r="G4" s="88"/>
      <c r="H4" s="88"/>
      <c r="I4" s="88"/>
      <c r="J4" s="97"/>
    </row>
    <row r="5" spans="1:10" ht="54" customHeight="1" thickBot="1">
      <c r="A5" s="98" t="s">
        <v>2</v>
      </c>
      <c r="B5" s="100" t="s">
        <v>3</v>
      </c>
      <c r="C5" s="81" t="s">
        <v>51</v>
      </c>
      <c r="D5" s="82"/>
      <c r="E5" s="83"/>
      <c r="F5" s="81" t="s">
        <v>52</v>
      </c>
      <c r="G5" s="82"/>
      <c r="H5" s="83"/>
      <c r="I5" s="84" t="s">
        <v>53</v>
      </c>
      <c r="J5" s="85"/>
    </row>
    <row r="6" spans="1:10" ht="15" thickBot="1">
      <c r="A6" s="99"/>
      <c r="B6" s="101"/>
      <c r="C6" s="34" t="s">
        <v>4</v>
      </c>
      <c r="D6" s="35" t="s">
        <v>5</v>
      </c>
      <c r="E6" s="35" t="s">
        <v>6</v>
      </c>
      <c r="F6" s="35" t="s">
        <v>4</v>
      </c>
      <c r="G6" s="35" t="s">
        <v>5</v>
      </c>
      <c r="H6" s="35" t="s">
        <v>6</v>
      </c>
      <c r="I6" s="35" t="s">
        <v>5</v>
      </c>
      <c r="J6" s="36" t="s">
        <v>6</v>
      </c>
    </row>
    <row r="7" spans="1:10" ht="42.75">
      <c r="A7" s="5">
        <v>1</v>
      </c>
      <c r="B7" s="6" t="s">
        <v>7</v>
      </c>
      <c r="C7" s="7">
        <v>6000</v>
      </c>
      <c r="D7" s="7">
        <v>7439</v>
      </c>
      <c r="E7" s="7">
        <f>D7/C7%</f>
        <v>123.98333333333333</v>
      </c>
      <c r="F7" s="7">
        <v>6775</v>
      </c>
      <c r="G7" s="7">
        <v>8518.4</v>
      </c>
      <c r="H7" s="7">
        <f>G7/F7%</f>
        <v>125.73284132841327</v>
      </c>
      <c r="I7" s="8" t="s">
        <v>8</v>
      </c>
      <c r="J7" s="7">
        <v>12.7</v>
      </c>
    </row>
    <row r="8" spans="1:10" ht="28.5">
      <c r="A8" s="9">
        <v>2</v>
      </c>
      <c r="B8" s="6" t="s">
        <v>9</v>
      </c>
      <c r="C8" s="10">
        <v>17750</v>
      </c>
      <c r="D8" s="10">
        <v>15831.7</v>
      </c>
      <c r="E8" s="7">
        <f aca="true" t="shared" si="0" ref="E8:E19">D8/C8%</f>
        <v>89.19267605633803</v>
      </c>
      <c r="F8" s="10">
        <v>18050</v>
      </c>
      <c r="G8" s="10">
        <v>11619.9</v>
      </c>
      <c r="H8" s="7">
        <f aca="true" t="shared" si="1" ref="H8:H21">G8/F8%</f>
        <v>64.37617728531856</v>
      </c>
      <c r="I8" s="8" t="s">
        <v>10</v>
      </c>
      <c r="J8" s="10">
        <f>I8/G8%</f>
        <v>36.246439298100675</v>
      </c>
    </row>
    <row r="9" spans="1:10" ht="14.25">
      <c r="A9" s="9">
        <v>3</v>
      </c>
      <c r="B9" s="11" t="s">
        <v>11</v>
      </c>
      <c r="C9" s="10">
        <v>2250</v>
      </c>
      <c r="D9" s="10">
        <v>2452.9</v>
      </c>
      <c r="E9" s="7">
        <f t="shared" si="0"/>
        <v>109.01777777777778</v>
      </c>
      <c r="F9" s="10">
        <v>2650</v>
      </c>
      <c r="G9" s="7">
        <v>2626.7</v>
      </c>
      <c r="H9" s="7">
        <f t="shared" si="1"/>
        <v>99.12075471698112</v>
      </c>
      <c r="I9" s="8" t="s">
        <v>12</v>
      </c>
      <c r="J9" s="10">
        <f aca="true" t="shared" si="2" ref="J9:J21">I9/G9%</f>
        <v>-6.616667301176381</v>
      </c>
    </row>
    <row r="10" spans="1:10" ht="14.25">
      <c r="A10" s="9">
        <v>4</v>
      </c>
      <c r="B10" s="11" t="s">
        <v>13</v>
      </c>
      <c r="C10" s="10">
        <v>2375</v>
      </c>
      <c r="D10" s="10">
        <v>1986.1</v>
      </c>
      <c r="E10" s="7">
        <f t="shared" si="0"/>
        <v>83.62526315789474</v>
      </c>
      <c r="F10" s="10">
        <v>2250</v>
      </c>
      <c r="G10" s="7">
        <v>2241</v>
      </c>
      <c r="H10" s="7">
        <f t="shared" si="1"/>
        <v>99.6</v>
      </c>
      <c r="I10" s="8" t="s">
        <v>14</v>
      </c>
      <c r="J10" s="10">
        <f t="shared" si="2"/>
        <v>-11.374386434627398</v>
      </c>
    </row>
    <row r="11" spans="1:10" ht="14.25">
      <c r="A11" s="9">
        <v>5</v>
      </c>
      <c r="B11" s="11" t="s">
        <v>15</v>
      </c>
      <c r="C11" s="10">
        <v>1775</v>
      </c>
      <c r="D11" s="10">
        <v>1794</v>
      </c>
      <c r="E11" s="7">
        <f t="shared" si="0"/>
        <v>101.07042253521126</v>
      </c>
      <c r="F11" s="10">
        <v>1250</v>
      </c>
      <c r="G11" s="7">
        <v>1761.9</v>
      </c>
      <c r="H11" s="7">
        <f t="shared" si="1"/>
        <v>140.952</v>
      </c>
      <c r="I11" s="8" t="s">
        <v>16</v>
      </c>
      <c r="J11" s="10">
        <f t="shared" si="2"/>
        <v>1.8275725069527218</v>
      </c>
    </row>
    <row r="12" spans="1:10" ht="29.25" thickBot="1">
      <c r="A12" s="12">
        <v>6</v>
      </c>
      <c r="B12" s="13" t="s">
        <v>17</v>
      </c>
      <c r="C12" s="14">
        <v>14380.2</v>
      </c>
      <c r="D12" s="14">
        <v>20106.9</v>
      </c>
      <c r="E12" s="7">
        <f t="shared" si="0"/>
        <v>139.82350732256853</v>
      </c>
      <c r="F12" s="14">
        <v>11994</v>
      </c>
      <c r="G12" s="15">
        <v>16915.7</v>
      </c>
      <c r="H12" s="40">
        <f t="shared" si="1"/>
        <v>141.034684008671</v>
      </c>
      <c r="I12" s="16" t="s">
        <v>18</v>
      </c>
      <c r="J12" s="51">
        <f t="shared" si="2"/>
        <v>18.86531447117175</v>
      </c>
    </row>
    <row r="13" spans="1:10" ht="45.75" thickBot="1">
      <c r="A13" s="17">
        <v>7</v>
      </c>
      <c r="B13" s="18" t="s">
        <v>19</v>
      </c>
      <c r="C13" s="19">
        <f>C7+C8+C9+C10+C11+C12</f>
        <v>44530.2</v>
      </c>
      <c r="D13" s="19">
        <f>SUM(D7:D12)</f>
        <v>49610.600000000006</v>
      </c>
      <c r="E13" s="19">
        <f t="shared" si="0"/>
        <v>111.40888655339525</v>
      </c>
      <c r="F13" s="19">
        <f>F7+F8+F9+F10+F11+F12</f>
        <v>42969</v>
      </c>
      <c r="G13" s="19">
        <f>SUM(G7:G12)</f>
        <v>43683.600000000006</v>
      </c>
      <c r="H13" s="25">
        <f t="shared" si="1"/>
        <v>101.66305941492705</v>
      </c>
      <c r="I13" s="20" t="s">
        <v>20</v>
      </c>
      <c r="J13" s="25">
        <f t="shared" si="2"/>
        <v>13.568020950654248</v>
      </c>
    </row>
    <row r="14" spans="1:10" ht="29.25" thickBot="1">
      <c r="A14" s="5">
        <v>8</v>
      </c>
      <c r="B14" s="21" t="s">
        <v>21</v>
      </c>
      <c r="C14" s="15"/>
      <c r="D14" s="7"/>
      <c r="E14" s="7">
        <v>0</v>
      </c>
      <c r="F14" s="7">
        <v>1109.4</v>
      </c>
      <c r="G14" s="15">
        <v>1109.4</v>
      </c>
      <c r="H14" s="41">
        <f t="shared" si="1"/>
        <v>100</v>
      </c>
      <c r="I14" s="46">
        <v>-1109.4</v>
      </c>
      <c r="J14" s="41">
        <f t="shared" si="2"/>
        <v>-100</v>
      </c>
    </row>
    <row r="15" spans="1:10" ht="29.25" thickBot="1">
      <c r="A15" s="47">
        <v>9</v>
      </c>
      <c r="B15" s="48" t="s">
        <v>22</v>
      </c>
      <c r="C15" s="49">
        <v>92274.7</v>
      </c>
      <c r="D15" s="50">
        <v>92859.4</v>
      </c>
      <c r="E15" s="51">
        <f t="shared" si="0"/>
        <v>100.63365147759895</v>
      </c>
      <c r="F15" s="51">
        <v>84127.9</v>
      </c>
      <c r="G15" s="22">
        <v>84127.9</v>
      </c>
      <c r="H15" s="45">
        <f t="shared" si="1"/>
        <v>100</v>
      </c>
      <c r="I15" s="52" t="s">
        <v>20</v>
      </c>
      <c r="J15" s="53">
        <f t="shared" si="2"/>
        <v>7.04522518688806</v>
      </c>
    </row>
    <row r="16" spans="1:10" ht="30.75" thickBot="1">
      <c r="A16" s="29">
        <v>11</v>
      </c>
      <c r="B16" s="23" t="s">
        <v>23</v>
      </c>
      <c r="C16" s="19">
        <f>C13+C14+C15</f>
        <v>136804.9</v>
      </c>
      <c r="D16" s="24">
        <f>D13+D14+D15</f>
        <v>142470</v>
      </c>
      <c r="E16" s="25">
        <f t="shared" si="0"/>
        <v>104.14100664522981</v>
      </c>
      <c r="F16" s="26">
        <f>F13+F14+F15</f>
        <v>128206.29999999999</v>
      </c>
      <c r="G16" s="26">
        <f>G13+G14+G15</f>
        <v>128920.9</v>
      </c>
      <c r="H16" s="25">
        <f t="shared" si="1"/>
        <v>100.55738290552024</v>
      </c>
      <c r="I16" s="20" t="s">
        <v>24</v>
      </c>
      <c r="J16" s="25">
        <f t="shared" si="2"/>
        <v>10.509622567015901</v>
      </c>
    </row>
    <row r="17" spans="1:10" ht="30.75" thickBot="1">
      <c r="A17" s="56">
        <v>12</v>
      </c>
      <c r="B17" s="18" t="s">
        <v>25</v>
      </c>
      <c r="C17" s="19">
        <f>C18+C19+C20</f>
        <v>50025</v>
      </c>
      <c r="D17" s="19">
        <f>D18+D19+D20</f>
        <v>26786</v>
      </c>
      <c r="E17" s="25">
        <f t="shared" si="0"/>
        <v>53.54522738630685</v>
      </c>
      <c r="F17" s="19">
        <f>F18+F19+F20</f>
        <v>27212.5</v>
      </c>
      <c r="G17" s="19">
        <f>G18+G19+G20</f>
        <v>12172.1</v>
      </c>
      <c r="H17" s="44">
        <f t="shared" si="1"/>
        <v>44.729811667432244</v>
      </c>
      <c r="I17" s="20" t="s">
        <v>26</v>
      </c>
      <c r="J17" s="57">
        <f t="shared" si="2"/>
        <v>120.06063045817895</v>
      </c>
    </row>
    <row r="18" spans="1:10" ht="28.5">
      <c r="A18" s="54">
        <v>13</v>
      </c>
      <c r="B18" s="42" t="s">
        <v>27</v>
      </c>
      <c r="C18" s="41">
        <v>25025</v>
      </c>
      <c r="D18" s="41">
        <v>2686</v>
      </c>
      <c r="E18" s="41">
        <f t="shared" si="0"/>
        <v>10.733266733266733</v>
      </c>
      <c r="F18" s="41">
        <v>15000</v>
      </c>
      <c r="G18" s="41">
        <v>10832.1</v>
      </c>
      <c r="H18" s="41">
        <f t="shared" si="1"/>
        <v>72.214</v>
      </c>
      <c r="I18" s="43" t="s">
        <v>28</v>
      </c>
      <c r="J18" s="41">
        <f t="shared" si="2"/>
        <v>-75.20333084074187</v>
      </c>
    </row>
    <row r="19" spans="1:10" ht="28.5">
      <c r="A19" s="9">
        <v>14</v>
      </c>
      <c r="B19" s="11" t="s">
        <v>29</v>
      </c>
      <c r="C19" s="10">
        <v>25000</v>
      </c>
      <c r="D19" s="10">
        <v>24100</v>
      </c>
      <c r="E19" s="10">
        <f t="shared" si="0"/>
        <v>96.4</v>
      </c>
      <c r="F19" s="10">
        <v>12212.5</v>
      </c>
      <c r="G19" s="10">
        <v>1340</v>
      </c>
      <c r="H19" s="7">
        <f t="shared" si="1"/>
        <v>10.972364380757421</v>
      </c>
      <c r="I19" s="27" t="s">
        <v>30</v>
      </c>
      <c r="J19" s="10">
        <f t="shared" si="2"/>
        <v>1698.5074626865671</v>
      </c>
    </row>
    <row r="20" spans="1:10" ht="15" thickBot="1">
      <c r="A20" s="12">
        <v>15</v>
      </c>
      <c r="B20" s="13" t="s">
        <v>31</v>
      </c>
      <c r="C20" s="14"/>
      <c r="D20" s="14"/>
      <c r="E20" s="14">
        <v>0</v>
      </c>
      <c r="F20" s="14">
        <v>0</v>
      </c>
      <c r="G20" s="14"/>
      <c r="H20" s="40">
        <v>0</v>
      </c>
      <c r="I20" s="28"/>
      <c r="J20" s="51">
        <v>0</v>
      </c>
    </row>
    <row r="21" spans="1:10" ht="30.75" thickBot="1">
      <c r="A21" s="29"/>
      <c r="B21" s="18" t="s">
        <v>32</v>
      </c>
      <c r="C21" s="19">
        <f>C16+C17</f>
        <v>186829.9</v>
      </c>
      <c r="D21" s="19">
        <f>D16+D17</f>
        <v>169256</v>
      </c>
      <c r="E21" s="25">
        <f>D21/C21%</f>
        <v>90.59363624344925</v>
      </c>
      <c r="F21" s="19">
        <f>F16+F17</f>
        <v>155418.8</v>
      </c>
      <c r="G21" s="19">
        <f>G16+G17</f>
        <v>141093</v>
      </c>
      <c r="H21" s="25">
        <f t="shared" si="1"/>
        <v>90.78245360278166</v>
      </c>
      <c r="I21" s="20" t="s">
        <v>33</v>
      </c>
      <c r="J21" s="25">
        <f t="shared" si="2"/>
        <v>19.960593367495196</v>
      </c>
    </row>
    <row r="22" spans="1:10" ht="15">
      <c r="A22" s="78"/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8.75" customHeight="1">
      <c r="A23" s="4"/>
      <c r="B23" s="4"/>
      <c r="C23" s="4"/>
      <c r="D23" s="4"/>
      <c r="E23" s="4"/>
      <c r="F23" s="4"/>
      <c r="G23" s="4"/>
      <c r="H23" s="86" t="s">
        <v>56</v>
      </c>
      <c r="I23" s="86"/>
      <c r="J23" s="86"/>
    </row>
    <row r="24" spans="1:10" ht="35.25" customHeight="1">
      <c r="A24" s="4"/>
      <c r="B24" s="4"/>
      <c r="C24" s="4"/>
      <c r="D24" s="4"/>
      <c r="E24" s="4"/>
      <c r="F24" s="4"/>
      <c r="G24" s="4"/>
      <c r="H24" s="89" t="s">
        <v>55</v>
      </c>
      <c r="I24" s="89"/>
      <c r="J24" s="90"/>
    </row>
    <row r="25" spans="1:10" ht="19.5" customHeight="1">
      <c r="A25" s="87" t="s">
        <v>50</v>
      </c>
      <c r="B25" s="87"/>
      <c r="C25" s="87"/>
      <c r="D25" s="87"/>
      <c r="E25" s="87"/>
      <c r="F25" s="87"/>
      <c r="G25" s="87"/>
      <c r="H25" s="87"/>
      <c r="I25" s="87"/>
      <c r="J25" s="87"/>
    </row>
    <row r="26" spans="1:10" ht="27" customHeight="1" thickBot="1">
      <c r="A26" s="88"/>
      <c r="B26" s="88"/>
      <c r="C26" s="88"/>
      <c r="D26" s="88"/>
      <c r="E26" s="88"/>
      <c r="F26" s="88"/>
      <c r="G26" s="88"/>
      <c r="H26" s="88"/>
      <c r="I26" s="88"/>
      <c r="J26" s="88"/>
    </row>
    <row r="27" spans="1:10" ht="45" customHeight="1" thickBot="1">
      <c r="A27" s="79" t="s">
        <v>2</v>
      </c>
      <c r="B27" s="39" t="s">
        <v>54</v>
      </c>
      <c r="C27" s="81" t="s">
        <v>51</v>
      </c>
      <c r="D27" s="82"/>
      <c r="E27" s="83"/>
      <c r="F27" s="81" t="s">
        <v>52</v>
      </c>
      <c r="G27" s="82"/>
      <c r="H27" s="83"/>
      <c r="I27" s="84" t="s">
        <v>53</v>
      </c>
      <c r="J27" s="85"/>
    </row>
    <row r="28" spans="1:10" ht="27.75" customHeight="1" thickBot="1">
      <c r="A28" s="80"/>
      <c r="B28" s="30"/>
      <c r="C28" s="37" t="s">
        <v>4</v>
      </c>
      <c r="D28" s="38" t="s">
        <v>5</v>
      </c>
      <c r="E28" s="38" t="s">
        <v>6</v>
      </c>
      <c r="F28" s="38" t="s">
        <v>4</v>
      </c>
      <c r="G28" s="38" t="s">
        <v>5</v>
      </c>
      <c r="H28" s="38" t="s">
        <v>6</v>
      </c>
      <c r="I28" s="38" t="s">
        <v>5</v>
      </c>
      <c r="J28" s="38" t="s">
        <v>6</v>
      </c>
    </row>
    <row r="29" spans="1:10" ht="28.5">
      <c r="A29" s="5">
        <v>1</v>
      </c>
      <c r="B29" s="6" t="s">
        <v>34</v>
      </c>
      <c r="C29" s="7">
        <v>29887.5</v>
      </c>
      <c r="D29" s="7">
        <v>26919.7</v>
      </c>
      <c r="E29" s="7">
        <f>D29/C29%</f>
        <v>90.07009619406107</v>
      </c>
      <c r="F29" s="7">
        <v>27785.3</v>
      </c>
      <c r="G29" s="7">
        <v>22719.3</v>
      </c>
      <c r="H29" s="7">
        <f>G29/F29*100</f>
        <v>81.76733740503072</v>
      </c>
      <c r="I29" s="7">
        <v>4200.4</v>
      </c>
      <c r="J29" s="7">
        <f>I29/G29%</f>
        <v>18.488245676583347</v>
      </c>
    </row>
    <row r="30" spans="1:10" ht="28.5">
      <c r="A30" s="9">
        <v>2</v>
      </c>
      <c r="B30" s="6" t="s">
        <v>35</v>
      </c>
      <c r="C30" s="10">
        <v>27137.5</v>
      </c>
      <c r="D30" s="10">
        <v>18044.4</v>
      </c>
      <c r="E30" s="7">
        <f aca="true" t="shared" si="3" ref="E30:E37">D30/C30%</f>
        <v>66.49249193919853</v>
      </c>
      <c r="F30" s="10">
        <v>26300</v>
      </c>
      <c r="G30" s="7">
        <v>26240</v>
      </c>
      <c r="H30" s="7">
        <f aca="true" t="shared" si="4" ref="H30:H40">G30/F30*100</f>
        <v>99.77186311787072</v>
      </c>
      <c r="I30" s="7">
        <f>D30-G30</f>
        <v>-8195.599999999999</v>
      </c>
      <c r="J30" s="7">
        <f aca="true" t="shared" si="5" ref="J30:J45">I30/G30%</f>
        <v>-31.23323170731707</v>
      </c>
    </row>
    <row r="31" spans="1:10" ht="14.25">
      <c r="A31" s="9">
        <v>3</v>
      </c>
      <c r="B31" s="6" t="s">
        <v>36</v>
      </c>
      <c r="C31" s="10"/>
      <c r="D31" s="10"/>
      <c r="E31" s="7">
        <v>0</v>
      </c>
      <c r="F31" s="10"/>
      <c r="G31" s="7"/>
      <c r="H31" s="7">
        <v>0</v>
      </c>
      <c r="I31" s="7">
        <f>D31-G31</f>
        <v>0</v>
      </c>
      <c r="J31" s="7">
        <v>0</v>
      </c>
    </row>
    <row r="32" spans="1:10" ht="14.25">
      <c r="A32" s="9">
        <v>4</v>
      </c>
      <c r="B32" s="6" t="s">
        <v>37</v>
      </c>
      <c r="C32" s="10"/>
      <c r="D32" s="10"/>
      <c r="E32" s="7">
        <v>0</v>
      </c>
      <c r="F32" s="10"/>
      <c r="G32" s="7"/>
      <c r="H32" s="7">
        <v>0</v>
      </c>
      <c r="I32" s="7">
        <f>D32-G32</f>
        <v>0</v>
      </c>
      <c r="J32" s="7">
        <v>0</v>
      </c>
    </row>
    <row r="33" spans="1:10" ht="14.25">
      <c r="A33" s="9">
        <v>3</v>
      </c>
      <c r="B33" s="11" t="s">
        <v>38</v>
      </c>
      <c r="C33" s="10">
        <v>8192.5</v>
      </c>
      <c r="D33" s="10">
        <v>5466.6</v>
      </c>
      <c r="E33" s="7">
        <f t="shared" si="3"/>
        <v>66.72688434543791</v>
      </c>
      <c r="F33" s="10">
        <v>7275</v>
      </c>
      <c r="G33" s="7">
        <v>5164</v>
      </c>
      <c r="H33" s="7">
        <f t="shared" si="4"/>
        <v>70.98281786941581</v>
      </c>
      <c r="I33" s="7">
        <f>D33-G33</f>
        <v>302.60000000000036</v>
      </c>
      <c r="J33" s="7">
        <f t="shared" si="5"/>
        <v>5.8597986057319975</v>
      </c>
    </row>
    <row r="34" spans="1:10" ht="14.25">
      <c r="A34" s="9">
        <v>4</v>
      </c>
      <c r="B34" s="11" t="s">
        <v>39</v>
      </c>
      <c r="C34" s="10">
        <v>56500</v>
      </c>
      <c r="D34" s="10">
        <v>45872</v>
      </c>
      <c r="E34" s="7">
        <f t="shared" si="3"/>
        <v>81.18938053097345</v>
      </c>
      <c r="F34" s="10">
        <v>56150</v>
      </c>
      <c r="G34" s="7">
        <v>36911</v>
      </c>
      <c r="H34" s="7">
        <f t="shared" si="4"/>
        <v>65.73642030276046</v>
      </c>
      <c r="I34" s="7">
        <f aca="true" t="shared" si="6" ref="I34:I40">D34-G34</f>
        <v>8961</v>
      </c>
      <c r="J34" s="7">
        <f t="shared" si="5"/>
        <v>24.277315705345288</v>
      </c>
    </row>
    <row r="35" spans="1:10" ht="14.25">
      <c r="A35" s="9">
        <v>5</v>
      </c>
      <c r="B35" s="11" t="s">
        <v>40</v>
      </c>
      <c r="C35" s="10">
        <v>3085</v>
      </c>
      <c r="D35" s="10">
        <v>3085</v>
      </c>
      <c r="E35" s="7">
        <f t="shared" si="3"/>
        <v>100</v>
      </c>
      <c r="F35" s="10">
        <v>2500</v>
      </c>
      <c r="G35" s="7">
        <v>1740</v>
      </c>
      <c r="H35" s="7">
        <f t="shared" si="4"/>
        <v>69.6</v>
      </c>
      <c r="I35" s="7">
        <f t="shared" si="6"/>
        <v>1345</v>
      </c>
      <c r="J35" s="7">
        <f t="shared" si="5"/>
        <v>77.29885057471265</v>
      </c>
    </row>
    <row r="36" spans="1:10" ht="15" thickBot="1">
      <c r="A36" s="58">
        <v>6</v>
      </c>
      <c r="B36" s="59" t="s">
        <v>41</v>
      </c>
      <c r="C36" s="51">
        <v>25000</v>
      </c>
      <c r="D36" s="51">
        <v>24100</v>
      </c>
      <c r="E36" s="40">
        <f t="shared" si="3"/>
        <v>96.4</v>
      </c>
      <c r="F36" s="51">
        <v>12212.5</v>
      </c>
      <c r="G36" s="40">
        <v>1340</v>
      </c>
      <c r="H36" s="40">
        <f t="shared" si="4"/>
        <v>10.972364380757421</v>
      </c>
      <c r="I36" s="40">
        <f t="shared" si="6"/>
        <v>22760</v>
      </c>
      <c r="J36" s="40">
        <f t="shared" si="5"/>
        <v>1698.5074626865671</v>
      </c>
    </row>
    <row r="37" spans="1:10" ht="30">
      <c r="A37" s="60"/>
      <c r="B37" s="61" t="s">
        <v>23</v>
      </c>
      <c r="C37" s="62">
        <f>SUM(C29:C36)</f>
        <v>149802.5</v>
      </c>
      <c r="D37" s="62">
        <f>SUM(D29:D36)</f>
        <v>123487.70000000001</v>
      </c>
      <c r="E37" s="62">
        <f t="shared" si="3"/>
        <v>82.4336710001502</v>
      </c>
      <c r="F37" s="62">
        <f>SUM(F29:F36)</f>
        <v>132222.8</v>
      </c>
      <c r="G37" s="62">
        <f>SUM(G29:G36)</f>
        <v>94114.3</v>
      </c>
      <c r="H37" s="62">
        <f t="shared" si="4"/>
        <v>71.17857132052869</v>
      </c>
      <c r="I37" s="62">
        <f t="shared" si="6"/>
        <v>29373.40000000001</v>
      </c>
      <c r="J37" s="55">
        <f t="shared" si="5"/>
        <v>31.21034741798006</v>
      </c>
    </row>
    <row r="38" spans="1:10" ht="30.75" thickBot="1">
      <c r="A38" s="63"/>
      <c r="B38" s="64" t="s">
        <v>42</v>
      </c>
      <c r="C38" s="65">
        <f>C39+C40+C41+C42+C43+C44</f>
        <v>50262.4</v>
      </c>
      <c r="D38" s="65">
        <f>D39+D40+D41+D42+D43+D44</f>
        <v>33623.9</v>
      </c>
      <c r="E38" s="66">
        <f>D38*100/C38</f>
        <v>66.89672598204622</v>
      </c>
      <c r="F38" s="65">
        <f>F39+F40+F41+F42+F43+F44</f>
        <v>34712.3</v>
      </c>
      <c r="G38" s="66">
        <f>G39+G40+G41+G42+G43+G44</f>
        <v>11550</v>
      </c>
      <c r="H38" s="66">
        <f t="shared" si="4"/>
        <v>33.273508237714005</v>
      </c>
      <c r="I38" s="66">
        <f t="shared" si="6"/>
        <v>22073.9</v>
      </c>
      <c r="J38" s="67">
        <f t="shared" si="5"/>
        <v>191.11601731601732</v>
      </c>
    </row>
    <row r="39" spans="1:10" ht="28.5">
      <c r="A39" s="54">
        <v>1</v>
      </c>
      <c r="B39" s="42" t="s">
        <v>43</v>
      </c>
      <c r="C39" s="41">
        <v>9925</v>
      </c>
      <c r="D39" s="41"/>
      <c r="E39" s="41">
        <f>D39*100/C39</f>
        <v>0</v>
      </c>
      <c r="F39" s="41">
        <v>4466.3</v>
      </c>
      <c r="G39" s="41"/>
      <c r="H39" s="41">
        <f t="shared" si="4"/>
        <v>0</v>
      </c>
      <c r="I39" s="41">
        <f t="shared" si="6"/>
        <v>0</v>
      </c>
      <c r="J39" s="41">
        <v>0</v>
      </c>
    </row>
    <row r="40" spans="1:10" ht="28.5">
      <c r="A40" s="31">
        <v>2</v>
      </c>
      <c r="B40" s="11" t="s">
        <v>44</v>
      </c>
      <c r="C40" s="32">
        <v>35000</v>
      </c>
      <c r="D40" s="32">
        <v>33432.9</v>
      </c>
      <c r="E40" s="7">
        <f>D40*100/C40</f>
        <v>95.52257142857142</v>
      </c>
      <c r="F40" s="32">
        <v>24925</v>
      </c>
      <c r="G40" s="33">
        <v>11550</v>
      </c>
      <c r="H40" s="7">
        <f t="shared" si="4"/>
        <v>46.339017051153455</v>
      </c>
      <c r="I40" s="7">
        <f t="shared" si="6"/>
        <v>21882.9</v>
      </c>
      <c r="J40" s="7">
        <f t="shared" si="5"/>
        <v>189.4623376623377</v>
      </c>
    </row>
    <row r="41" spans="1:10" ht="28.5">
      <c r="A41" s="31">
        <v>3</v>
      </c>
      <c r="B41" s="11" t="s">
        <v>45</v>
      </c>
      <c r="C41" s="32">
        <v>412.4</v>
      </c>
      <c r="D41" s="32">
        <v>191</v>
      </c>
      <c r="E41" s="7">
        <f>D41/C41%</f>
        <v>46.31425800193987</v>
      </c>
      <c r="F41" s="32"/>
      <c r="G41" s="33"/>
      <c r="H41" s="7"/>
      <c r="I41" s="7"/>
      <c r="J41" s="7">
        <v>0</v>
      </c>
    </row>
    <row r="42" spans="1:10" ht="28.5">
      <c r="A42" s="9">
        <v>4</v>
      </c>
      <c r="B42" s="11" t="s">
        <v>46</v>
      </c>
      <c r="C42" s="10">
        <v>2925</v>
      </c>
      <c r="D42" s="10"/>
      <c r="E42" s="7">
        <f>D42*100/C42</f>
        <v>0</v>
      </c>
      <c r="F42" s="10">
        <v>2375</v>
      </c>
      <c r="G42" s="7"/>
      <c r="H42" s="7">
        <f>G42/F42*100</f>
        <v>0</v>
      </c>
      <c r="I42" s="7">
        <f>D42-G42</f>
        <v>0</v>
      </c>
      <c r="J42" s="7">
        <v>0</v>
      </c>
    </row>
    <row r="43" spans="1:10" ht="28.5">
      <c r="A43" s="9">
        <v>5</v>
      </c>
      <c r="B43" s="11" t="s">
        <v>47</v>
      </c>
      <c r="C43" s="10">
        <v>1500</v>
      </c>
      <c r="D43" s="10">
        <v>0</v>
      </c>
      <c r="E43" s="7">
        <f>D43*100/C43</f>
        <v>0</v>
      </c>
      <c r="F43" s="10">
        <v>1750</v>
      </c>
      <c r="G43" s="7"/>
      <c r="H43" s="7">
        <f>G43/F43*100</f>
        <v>0</v>
      </c>
      <c r="I43" s="7">
        <f>D43-G43</f>
        <v>0</v>
      </c>
      <c r="J43" s="7">
        <v>0</v>
      </c>
    </row>
    <row r="44" spans="1:10" ht="15.75" thickBot="1">
      <c r="A44" s="68">
        <v>6</v>
      </c>
      <c r="B44" s="69" t="s">
        <v>48</v>
      </c>
      <c r="C44" s="70">
        <v>500</v>
      </c>
      <c r="D44" s="70"/>
      <c r="E44" s="40">
        <f>D44*100/C44</f>
        <v>0</v>
      </c>
      <c r="F44" s="70">
        <v>1196</v>
      </c>
      <c r="G44" s="71"/>
      <c r="H44" s="40">
        <f>G44/F44*100</f>
        <v>0</v>
      </c>
      <c r="I44" s="40">
        <f>D44-G44</f>
        <v>0</v>
      </c>
      <c r="J44" s="40">
        <v>0</v>
      </c>
    </row>
    <row r="45" spans="1:10" ht="30.75" thickBot="1">
      <c r="A45" s="72"/>
      <c r="B45" s="73" t="s">
        <v>49</v>
      </c>
      <c r="C45" s="74">
        <f>C37+C38-C36</f>
        <v>175064.9</v>
      </c>
      <c r="D45" s="74">
        <f>D37+D38-D36</f>
        <v>133011.6</v>
      </c>
      <c r="E45" s="75">
        <f>D45*100/C45</f>
        <v>75.97845142001624</v>
      </c>
      <c r="F45" s="76">
        <f>F37+F38-F36</f>
        <v>154722.59999999998</v>
      </c>
      <c r="G45" s="76">
        <f>G37+G38</f>
        <v>105664.3</v>
      </c>
      <c r="H45" s="75">
        <f>G45/F45*100</f>
        <v>68.29273810031631</v>
      </c>
      <c r="I45" s="75">
        <f>D45-G45</f>
        <v>27347.300000000003</v>
      </c>
      <c r="J45" s="77">
        <f t="shared" si="5"/>
        <v>25.881305227971986</v>
      </c>
    </row>
  </sheetData>
  <sheetProtection/>
  <mergeCells count="16">
    <mergeCell ref="I5:J5"/>
    <mergeCell ref="H1:J1"/>
    <mergeCell ref="A3:J4"/>
    <mergeCell ref="A5:A6"/>
    <mergeCell ref="B5:B6"/>
    <mergeCell ref="C5:E5"/>
    <mergeCell ref="F5:H5"/>
    <mergeCell ref="H2:J2"/>
    <mergeCell ref="A22:J22"/>
    <mergeCell ref="A27:A28"/>
    <mergeCell ref="C27:E27"/>
    <mergeCell ref="F27:H27"/>
    <mergeCell ref="I27:J27"/>
    <mergeCell ref="H23:J23"/>
    <mergeCell ref="A25:J26"/>
    <mergeCell ref="H24:J24"/>
  </mergeCells>
  <printOptions/>
  <pageMargins left="0.84" right="0.2" top="0.35" bottom="0.23" header="0.3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Mariam</dc:creator>
  <cp:keywords/>
  <dc:description/>
  <cp:lastModifiedBy>Sevanh</cp:lastModifiedBy>
  <cp:lastPrinted>2019-05-20T07:07:48Z</cp:lastPrinted>
  <dcterms:created xsi:type="dcterms:W3CDTF">2019-04-23T11:34:03Z</dcterms:created>
  <dcterms:modified xsi:type="dcterms:W3CDTF">2019-05-20T07:07:51Z</dcterms:modified>
  <cp:category/>
  <cp:version/>
  <cp:contentType/>
  <cp:contentStatus/>
</cp:coreProperties>
</file>